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515" tabRatio="840" firstSheet="1" activeTab="1"/>
  </bookViews>
  <sheets>
    <sheet name="Jednostki" sheetId="1" state="hidden" r:id="rId1"/>
    <sheet name="zakładka 1 OG" sheetId="2" r:id="rId2"/>
    <sheet name="zakładka 2 EEI" sheetId="3" r:id="rId3"/>
    <sheet name="zakładka 3 Budynki" sheetId="4" r:id="rId4"/>
    <sheet name="zakładka 4 zabezpieczenia" sheetId="5" r:id="rId5"/>
    <sheet name="zakładka 5 budowle" sheetId="6" r:id="rId6"/>
    <sheet name="zakładka 6 pojazdy" sheetId="7" r:id="rId7"/>
  </sheets>
  <definedNames>
    <definedName name="_xlnm.Print_Area" localSheetId="0">'Jednostki'!$A$1:$F$25</definedName>
    <definedName name="_xlnm.Print_Area" localSheetId="1">'zakładka 1 OG'!$A$7:$D$202</definedName>
    <definedName name="_xlnm.Print_Area" localSheetId="3">'zakładka 3 Budynki'!$A$1:$P$103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C38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8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8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8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8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8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9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9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95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9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97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9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98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9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99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00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0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0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0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0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0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0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0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0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3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3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3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3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3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3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3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3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4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4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4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4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4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4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4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4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5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5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5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5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5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5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5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5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7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7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7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7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7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7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7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7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9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9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9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9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9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9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9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9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0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50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50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0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0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0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0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0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1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51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51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1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1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1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1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1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2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52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2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2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2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2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2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43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54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545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4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46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4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47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48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2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2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3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3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3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3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3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8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8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8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8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8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8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8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9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9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9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9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9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9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9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9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1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41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1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41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1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1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1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1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42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42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2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2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2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2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2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42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46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46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6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46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6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6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6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6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52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554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5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55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55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5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56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57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56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56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65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6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66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67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57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57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74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7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75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76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58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58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83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8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84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85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59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59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93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9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94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95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60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60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02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0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03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04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F60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F61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1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1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1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1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62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564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571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573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580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582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590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592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599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601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60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C61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C647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4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49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4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50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5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51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52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5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5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5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5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5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5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6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6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65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6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67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6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68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6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69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70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7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7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7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7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7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7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7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7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3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3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4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4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4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4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4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4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8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8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8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8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8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8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8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8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33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53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535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3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36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3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37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38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7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5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43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4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4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52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5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5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1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4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5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70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7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7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73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7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75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79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8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8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82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8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84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8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8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9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9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9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9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9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97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9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9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00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0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01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02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0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0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0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0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0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1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1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15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1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1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18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1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19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20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2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2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2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2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2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2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2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2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33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3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3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36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3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37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38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7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7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8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8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8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8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8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8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87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8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8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90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9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91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192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19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19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19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19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19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0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0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05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0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0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08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0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09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10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1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1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1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1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1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1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1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1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23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2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25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2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26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2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27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28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32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3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34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3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35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3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36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37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41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4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43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4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44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4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45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46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50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5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52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5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53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5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54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55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59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6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61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6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62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6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63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64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6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6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7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7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7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7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7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7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77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7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79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7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80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8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81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82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8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8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8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8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8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9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29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295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29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297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29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98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29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299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00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04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0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06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0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07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0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08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09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13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1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15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1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16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16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17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18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22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2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24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2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25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25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26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27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31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3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33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3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34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34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35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36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40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4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4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43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43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44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45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49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5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51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5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52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52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53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54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5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5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6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6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6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6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6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6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67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6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69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6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70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7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71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72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376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377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378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378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79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37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380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381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  <comment ref="C618" authorId="0">
      <text>
        <r>
          <rPr>
            <b/>
            <sz val="8"/>
            <rFont val="Tahoma"/>
            <family val="2"/>
          </rPr>
          <t>wywołującym alarm w miejscu chronionego obiektu, bez stałego adresata alarmu</t>
        </r>
      </text>
    </comment>
    <comment ref="F619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C620" authorId="0">
      <text>
        <r>
          <rPr>
            <b/>
            <sz val="8"/>
            <rFont val="Tahoma"/>
            <family val="2"/>
          </rPr>
          <t>np. Policja, firma ochrony mienia</t>
        </r>
        <r>
          <rPr>
            <sz val="8"/>
            <rFont val="Tahoma"/>
            <family val="2"/>
          </rPr>
          <t xml:space="preserve">
</t>
        </r>
      </text>
    </comment>
    <comment ref="F620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21" authorId="0">
      <text>
        <r>
          <rPr>
            <b/>
            <sz val="8"/>
            <rFont val="Tahoma"/>
            <family val="2"/>
          </rPr>
          <t xml:space="preserve">np. Państwowa Straż Pożarna, zakładowa straż pożarna, portiernia, agencja ochrony mienia
</t>
        </r>
      </text>
    </comment>
    <comment ref="F621" authorId="0">
      <text>
        <r>
          <rPr>
            <b/>
            <sz val="8"/>
            <rFont val="Tahoma"/>
            <family val="2"/>
          </rPr>
          <t>Sposoby uruchamiania sygnalizacji pożaru: automatycznie - czujki/dozymetry; 
ręcznie - ręczne przyciski pożarowe</t>
        </r>
        <r>
          <rPr>
            <sz val="8"/>
            <rFont val="Tahoma"/>
            <family val="2"/>
          </rPr>
          <t xml:space="preserve">
</t>
        </r>
      </text>
    </comment>
    <comment ref="E622" authorId="0">
      <text>
        <r>
          <rPr>
            <b/>
            <sz val="8"/>
            <rFont val="Tahoma"/>
            <family val="2"/>
          </rPr>
          <t xml:space="preserve">Przykłady instalacji gaśnicznych:
wodna: tryskaczowa lub zraszaczowa, 
CO2, halonowa, azotowa, pianowa, proszkowa </t>
        </r>
        <r>
          <rPr>
            <sz val="8"/>
            <rFont val="Tahoma"/>
            <family val="2"/>
          </rPr>
          <t xml:space="preserve">
</t>
        </r>
      </text>
    </comment>
    <comment ref="F623" authorId="0">
      <text>
        <r>
          <rPr>
            <b/>
            <sz val="8"/>
            <rFont val="Tahoma"/>
            <family val="2"/>
          </rPr>
          <t>Sposoby uruchamiania instalacji oddymiającej: 
automatycznie - czujki; 
ręcznie - przyciski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A26" authorId="0">
      <text>
        <r>
          <rPr>
            <b/>
            <sz val="8"/>
            <rFont val="Tahoma"/>
            <family val="2"/>
          </rPr>
          <t>np. kosiarka samojezdna, odśnieżarka samojezdna, wózek widłowy, wózek akumulatorowy, melex, itp.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<sst xmlns="http://schemas.openxmlformats.org/spreadsheetml/2006/main" count="4180" uniqueCount="697">
  <si>
    <t>Rok produkcji</t>
  </si>
  <si>
    <t>Dopuszczalna ładowność [kg]</t>
  </si>
  <si>
    <t>Pojemność silnika [ccm]</t>
  </si>
  <si>
    <t>Liczba miejsc</t>
  </si>
  <si>
    <t>Aktualna wartość pojazdu z polisy</t>
  </si>
  <si>
    <t>Od</t>
  </si>
  <si>
    <t>Do</t>
  </si>
  <si>
    <t>3P</t>
  </si>
  <si>
    <t>31.12.2015</t>
  </si>
  <si>
    <t>01.01.2015</t>
  </si>
  <si>
    <t>PC 500</t>
  </si>
  <si>
    <t>SV9PC500A80GK104</t>
  </si>
  <si>
    <t>PRZYCZEPA LEKKA</t>
  </si>
  <si>
    <t>BAU009120823</t>
  </si>
  <si>
    <t>11.06.2015</t>
  </si>
  <si>
    <t>10.06.2016</t>
  </si>
  <si>
    <t>WYKAZ POZOSTAŁYCH POJAZDÓW</t>
  </si>
  <si>
    <t>Rodzaj poj. mechanicznego</t>
  </si>
  <si>
    <t>Nr fabryczny lub inwentarzowy</t>
  </si>
  <si>
    <t>Wart. ks. brutto / odtw. nowa</t>
  </si>
  <si>
    <t>Ubezpieczenie (aktualny okres ubezpieczenia)</t>
  </si>
  <si>
    <t>Kosiarka</t>
  </si>
  <si>
    <t>2010 r./wymiana drzwi, ułożenie podłogi/</t>
  </si>
  <si>
    <t>TAk</t>
  </si>
  <si>
    <t>1958 i 1969</t>
  </si>
  <si>
    <t>Miejsko-Gminna Biblioteka Publiczna - budynek użyteczności publicznej - instytucja kultury 07-200 Wyszków, ul. Gen. Sowińskiego 80</t>
  </si>
  <si>
    <t>Zadaszenie ochronne nad głównym wejściem 15.12.2008 r.</t>
  </si>
  <si>
    <t>Inny:Ściany piwnic: z płyt prefabrykowanych, z nadlewką żelbetonową i murowanej cegły.Ściany naziemia:murowane z pustaków ceramicznych ocieplone styropianem, ściany ostatniej kondygnacji:z gazobetonu.</t>
  </si>
  <si>
    <t>Inny:        Nad piwnicą kanałowy z płyt prefabrykowanych, nad pozostałymi kondugnacjami strop gęstożebrowy D.Z.3 zagęszczony belkami.</t>
  </si>
  <si>
    <t>Inny:Więźba konstrukcji drewnianej płatwiowo kleszczowej wsparta na murze za pośrednictwem Murat.</t>
  </si>
  <si>
    <t>Inny:Blachodachówka powlekana.</t>
  </si>
  <si>
    <t>07-202 Wyszków, ul. Prosta 7a</t>
  </si>
  <si>
    <t>TAK -tylko A</t>
  </si>
  <si>
    <t>Modernizacja Przedszkola nr 1 IX-XII</t>
  </si>
  <si>
    <t>Budynek przedszkola parterowy typu "Ciechanów" - 07-200 Wyszków, ul. 11 Listopada 23</t>
  </si>
  <si>
    <t>remont Sali terapeutycznej - sierpień 2015 r.</t>
  </si>
  <si>
    <t>prefabrykowany z płyt żelbetowych</t>
  </si>
  <si>
    <t>kryty papą, ocieplany styropianem</t>
  </si>
  <si>
    <t xml:space="preserve">gaśnice 
Liczba sprawnych gaśnic: </t>
  </si>
  <si>
    <t xml:space="preserve">Hydranty wewnętrzne:
Liczba sprawnych hydrantów wewnętrznych: </t>
  </si>
  <si>
    <t>Sala gimnastyczna - 07-201 Wyszków, ul. St. Batorego 6</t>
  </si>
  <si>
    <t>nie dotyczy</t>
  </si>
  <si>
    <t xml:space="preserve">plac zabaw </t>
  </si>
  <si>
    <t>000641058</t>
  </si>
  <si>
    <t>2012- remont toalet uczniowskich (4 toalety) 2013 -TERMOMODERNIZACJA BUDYNKU</t>
  </si>
  <si>
    <t>Murray 385047XSIA</t>
  </si>
  <si>
    <t>01.01.2015 - 31.12.2015</t>
  </si>
  <si>
    <t>Stały dozór fizyczny - ochrona własna 
W godzinach: ………….7-20</t>
  </si>
  <si>
    <t>Fiat 169-AXB1A,01D</t>
  </si>
  <si>
    <t>ZFA16900000632469</t>
  </si>
  <si>
    <t>OSOBOWY</t>
  </si>
  <si>
    <t>11.10.2015</t>
  </si>
  <si>
    <t>10.10.2016</t>
  </si>
  <si>
    <t>27.08.2015</t>
  </si>
  <si>
    <t>26.08.2015</t>
  </si>
  <si>
    <t>26.08.2016</t>
  </si>
  <si>
    <t>09.01.2015</t>
  </si>
  <si>
    <t>08.01.2016</t>
  </si>
  <si>
    <t>28.01.2015</t>
  </si>
  <si>
    <t>27.01.2016</t>
  </si>
  <si>
    <t>17.01.2015</t>
  </si>
  <si>
    <t>16.01.2016</t>
  </si>
  <si>
    <t>Szkoła Podstawowa nr 1, 07-200 Wyszków, ul. 11 Listopada 62 *</t>
  </si>
  <si>
    <t>styropian</t>
  </si>
  <si>
    <t>Suma ubezpieczenia
2000zł/2200zł/2400zł/3500zł/1200zł/600zł i częściowo KB</t>
  </si>
  <si>
    <t>Budynek użytkowy - dworzec PKP 07-200 Wyszków, ul. Okrzei 104</t>
  </si>
  <si>
    <t>komórka lokatorska, 07-200 Wyszków, ul. Serocka 1A</t>
  </si>
  <si>
    <t>Dotychczasowe ubezpieczenie</t>
  </si>
  <si>
    <t>budynek szkolny Losinno, ul. Szkolna 12</t>
  </si>
  <si>
    <t>budynek gospodarczy Łosinno, ul. Szkolna 12</t>
  </si>
  <si>
    <t>budynek szkolny Olszanka 39</t>
  </si>
  <si>
    <t>budynek gospodarczy</t>
  </si>
  <si>
    <t>teren Gminy Wyszków</t>
  </si>
  <si>
    <t>winda zewnętrzna</t>
  </si>
  <si>
    <t>ogrodzenie boiska i szkoły</t>
  </si>
  <si>
    <t>Bud. Gospodarczy, 07-200 Wyszków, ul. Jana Matejki 5 *)</t>
  </si>
  <si>
    <t>2013</t>
  </si>
  <si>
    <t>Monitoring/Alarm</t>
  </si>
  <si>
    <t>Kompleks boisk</t>
  </si>
  <si>
    <t>07-200 Wyszków ul. 11 Listopada 63</t>
  </si>
  <si>
    <t xml:space="preserve">cegła </t>
  </si>
  <si>
    <t>14.2.</t>
  </si>
  <si>
    <t>14.2</t>
  </si>
  <si>
    <t>Plac szkolny</t>
  </si>
  <si>
    <t>Chodnik</t>
  </si>
  <si>
    <t>Boisko asfaltowe</t>
  </si>
  <si>
    <t>Parking</t>
  </si>
  <si>
    <t>Szkolny plac zabaw</t>
  </si>
  <si>
    <t>Budynek gospodarczy - 07-200 Wyszków, Leszczydół Stary 38</t>
  </si>
  <si>
    <t>07-200 Wyszków, Leszczydół Stary 39</t>
  </si>
  <si>
    <t>Sprawna instalacja gaśnicza
Rodzaj instalacji gaśniczej: proszkowa</t>
  </si>
  <si>
    <t>Sprawna instalacja gaśnicza
Rodzaj instalacji gaśniczej: ……….proszkowa</t>
  </si>
  <si>
    <t>1997-rozbudowa</t>
  </si>
  <si>
    <t>Termomodernizacja 2013r.</t>
  </si>
  <si>
    <t>gaśnice
Liczba sprawnych gaśnic:7</t>
  </si>
  <si>
    <t>Boisko spotrowe wielofunkcyjne z bieżnią tartanową</t>
  </si>
  <si>
    <t>Plac zabaw dla dzieci</t>
  </si>
  <si>
    <t>Rybno, ul. Wyszkowska 87, 07-200 Wyszków</t>
  </si>
  <si>
    <t>2007, doposazenie 2009, doporazenie 2014</t>
  </si>
  <si>
    <t>25.</t>
  </si>
  <si>
    <t>Wiaty przystankowe</t>
  </si>
  <si>
    <t>plac targowiska-modernizacja</t>
  </si>
  <si>
    <t xml:space="preserve">Plac zabaw </t>
  </si>
  <si>
    <t>modernizacja parku,silownia plenerowa i urzadzenia do ćwiczeń "Street Workout"</t>
  </si>
  <si>
    <t>Łosinno</t>
  </si>
  <si>
    <t>Olszanka</t>
  </si>
  <si>
    <t>Park Wazów</t>
  </si>
  <si>
    <t>ul. Wspólna</t>
  </si>
  <si>
    <t>Tulewo Górne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</si>
  <si>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</si>
  <si>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</si>
  <si>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</si>
  <si>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</si>
  <si>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</si>
  <si>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</si>
  <si>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</si>
  <si>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</si>
  <si>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</si>
  <si>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</si>
  <si>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</si>
  <si>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</si>
  <si>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</si>
  <si>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</si>
  <si>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</si>
  <si>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</si>
  <si>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</si>
  <si>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</si>
  <si>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</si>
  <si>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Budynek użytkowy biurowy Urzędu Miejskiego, 07-200 Wyszków, Aleja Róż 2</t>
  </si>
  <si>
    <t>1.9.</t>
  </si>
  <si>
    <t>1.10.</t>
  </si>
  <si>
    <t>1.11.</t>
  </si>
  <si>
    <t>1.13.</t>
  </si>
  <si>
    <t>1.14.</t>
  </si>
  <si>
    <t>1.15.</t>
  </si>
  <si>
    <t>1.16.</t>
  </si>
  <si>
    <t>gaśnice
Liczba sprawnych gaśnic:  16</t>
  </si>
  <si>
    <t>Hydranty wewnętrzne:
Liczba sprawnych hydrantów wewnętrznych:  4</t>
  </si>
  <si>
    <t>Hydranty zewnętrzne:
Liczba sprawnych hydrantów zewnętrznych:  1</t>
  </si>
  <si>
    <t>Hydranty zewnętrzne:
Liczba sprawnych hydrantów zewnętrznych:1</t>
  </si>
  <si>
    <t>TMBDA21ZXD2111964</t>
  </si>
  <si>
    <t xml:space="preserve">WVWZZZ6RZEY165538 </t>
  </si>
  <si>
    <t>UU1HSDARN4550307</t>
  </si>
  <si>
    <t>WOLJ7BHB69V608898</t>
  </si>
  <si>
    <t>SPECJALNY</t>
  </si>
  <si>
    <t>WMAL802216Y161686</t>
  </si>
  <si>
    <t>WV2ZZZ70ZPH13604</t>
  </si>
  <si>
    <t>WMAN36ZZ1BY264613</t>
  </si>
  <si>
    <t>VSKTBUR20V0327592</t>
  </si>
  <si>
    <t>SUSM78ZZZ1F000309</t>
  </si>
  <si>
    <t>SV9PC500A80GK1033</t>
  </si>
  <si>
    <t>PC 500A</t>
  </si>
  <si>
    <t>SV9PC500AA2GK1040</t>
  </si>
  <si>
    <t>ATEGO</t>
  </si>
  <si>
    <t>WDB9763641L246386</t>
  </si>
  <si>
    <t>Remont dachu - 2002 r.
Remont posadzek, parter budynku - 2004 r.
Stolarka aluminiowa drzwi - 2005 r.
Wymiana stolarki okiennej, 16 sztu, - 2005 r.
wykonanie wymiany posadzki - 2007 r.
pracownia fizyczna-gruntowny remont Sali
termomodernizacja budynku - 2014 r.</t>
  </si>
  <si>
    <t>Budynek użyteczności publicznej, - 07-200  Wyszków, ul. 11 Listopada 50</t>
  </si>
  <si>
    <t>żelbeton</t>
  </si>
  <si>
    <t>ul. KEN 2, 07-200 Wyszków</t>
  </si>
  <si>
    <t>ul. Prosta 7a, 07-200 Wyszków</t>
  </si>
  <si>
    <t>000694712</t>
  </si>
  <si>
    <t>stal</t>
  </si>
  <si>
    <t>beton</t>
  </si>
  <si>
    <t>papa</t>
  </si>
  <si>
    <t>cegła</t>
  </si>
  <si>
    <t>24.</t>
  </si>
  <si>
    <t>murowane</t>
  </si>
  <si>
    <t>eternit</t>
  </si>
  <si>
    <t>Przedmiot ubezpieczenia</t>
  </si>
  <si>
    <t>Suma ubezpieczenia</t>
  </si>
  <si>
    <t>1.</t>
  </si>
  <si>
    <t>2.</t>
  </si>
  <si>
    <t>3.</t>
  </si>
  <si>
    <t>4.</t>
  </si>
  <si>
    <t>5.</t>
  </si>
  <si>
    <t>6.</t>
  </si>
  <si>
    <t>Lp.</t>
  </si>
  <si>
    <t>7.</t>
  </si>
  <si>
    <t>8.</t>
  </si>
  <si>
    <t>L.p.</t>
  </si>
  <si>
    <t>Rodzaj mienia</t>
  </si>
  <si>
    <t>Łączne sumy ubezpieczenia</t>
  </si>
  <si>
    <t>REGON</t>
  </si>
  <si>
    <t>Miejsca ubezpieczenia</t>
  </si>
  <si>
    <t>Nazwa jednostki</t>
  </si>
  <si>
    <t>Siedziba</t>
  </si>
  <si>
    <t>-</t>
  </si>
  <si>
    <t>Ubezpieczający/Ubezpieczony</t>
  </si>
  <si>
    <t>Lokalizacja / przeznaczenie</t>
  </si>
  <si>
    <t>Rok budowy</t>
  </si>
  <si>
    <r>
      <t>Pow. użytk. w m</t>
    </r>
    <r>
      <rPr>
        <b/>
        <vertAlign val="superscript"/>
        <sz val="10"/>
        <rFont val="Arial Narrow"/>
        <family val="2"/>
      </rPr>
      <t>2</t>
    </r>
  </si>
  <si>
    <t>Sprawne urządzenia odgromowe</t>
  </si>
  <si>
    <t>Materiały konstrukcyjne</t>
  </si>
  <si>
    <t>Ściany</t>
  </si>
  <si>
    <t>Stropy</t>
  </si>
  <si>
    <t>Pokrycie dachu</t>
  </si>
  <si>
    <t>9.</t>
  </si>
  <si>
    <t>10.</t>
  </si>
  <si>
    <t>11.</t>
  </si>
  <si>
    <t>12.</t>
  </si>
  <si>
    <t>13.</t>
  </si>
  <si>
    <t>14.</t>
  </si>
  <si>
    <t>Wartość O m2</t>
  </si>
  <si>
    <t>Zabezpieczenia przeciwkradzieżowe</t>
  </si>
  <si>
    <t>15.</t>
  </si>
  <si>
    <t>18.</t>
  </si>
  <si>
    <t>19.</t>
  </si>
  <si>
    <t>20.</t>
  </si>
  <si>
    <t>21.</t>
  </si>
  <si>
    <t>22.</t>
  </si>
  <si>
    <t>23.</t>
  </si>
  <si>
    <t>Budowle</t>
  </si>
  <si>
    <t>drewno</t>
  </si>
  <si>
    <t>000694729</t>
  </si>
  <si>
    <t>001073231</t>
  </si>
  <si>
    <t>Skuszew, ul. Przejazdowa 81, 07-201 Wyszków</t>
  </si>
  <si>
    <t>07-201 Wyszków, ul. Stefana Batorego 6</t>
  </si>
  <si>
    <t>07-200 Wyszków, Leszczydół Nowiny, ul. Szkolna 26</t>
  </si>
  <si>
    <t>murowany</t>
  </si>
  <si>
    <t>Budynek mieszkalny ul.Prosta 8b</t>
  </si>
  <si>
    <t>Budynek mieszkalny ul. Prosta 10</t>
  </si>
  <si>
    <t>Budynek mieszkalny ul. Prosta 12</t>
  </si>
  <si>
    <t>Budynek mieszkalny ul. Prosta 20</t>
  </si>
  <si>
    <t>Budynek mieszkalny ul. Okrzei 83</t>
  </si>
  <si>
    <t>Budynek mieszkalny ul. Sowińskiego 25</t>
  </si>
  <si>
    <t>Budynek mieszkalny ul. Sowińskiego 28 b</t>
  </si>
  <si>
    <t>Budynek mieszkalny ul. Sowińskiego 30</t>
  </si>
  <si>
    <t xml:space="preserve">Budynek mieszkalny ul. 3 Maja 12 </t>
  </si>
  <si>
    <t>Budynek mieszkalny ul. 3 Maja 16</t>
  </si>
  <si>
    <t>Budynek mieszkalny ul. Sikorskiego 27</t>
  </si>
  <si>
    <t>Budynek mieszkalny ul. Sikorskiego 29</t>
  </si>
  <si>
    <t>Budynek mieszkalny ul. Daszyńskiego 1</t>
  </si>
  <si>
    <t>blacha</t>
  </si>
  <si>
    <t>Budynek mieszkalny ul. Serocka 32</t>
  </si>
  <si>
    <t>Budynek mieszkalny ul. Na skarpie 26</t>
  </si>
  <si>
    <t>Budynek mieszkalny ul. Łączna 24</t>
  </si>
  <si>
    <t>Budynek mieszkalny ul.Łączna 30</t>
  </si>
  <si>
    <t>Pawilon sportowy ul. Kościuszki 54</t>
  </si>
  <si>
    <t>suporex</t>
  </si>
  <si>
    <t>Hala sportowa ul. Geodetów 45</t>
  </si>
  <si>
    <t>suporex, beton</t>
  </si>
  <si>
    <t>stalowe</t>
  </si>
  <si>
    <t>Świetlica najmuje budynek od Przedszkola nr 7</t>
  </si>
  <si>
    <t xml:space="preserve">Budynki </t>
  </si>
  <si>
    <t>NIP</t>
  </si>
  <si>
    <t>762-10-40-175</t>
  </si>
  <si>
    <t>762-10-24-035</t>
  </si>
  <si>
    <t>762-17-47-905</t>
  </si>
  <si>
    <t>762-10-30-886</t>
  </si>
  <si>
    <t>762-10-30--892</t>
  </si>
  <si>
    <t>762-194-90-69</t>
  </si>
  <si>
    <t>Sprzęt elektroniczny przenośny</t>
  </si>
  <si>
    <t>762-18-69-494</t>
  </si>
  <si>
    <t>762-18-72-355</t>
  </si>
  <si>
    <t>762-10-27-571</t>
  </si>
  <si>
    <t>762-10-44-486</t>
  </si>
  <si>
    <t>762-10-30-917</t>
  </si>
  <si>
    <t>762-17-94-980</t>
  </si>
  <si>
    <t>0001073260</t>
  </si>
  <si>
    <t>762-17-95-028</t>
  </si>
  <si>
    <t>762-17-96-223</t>
  </si>
  <si>
    <t>762-19-44-020</t>
  </si>
  <si>
    <t>762-18-82-000</t>
  </si>
  <si>
    <t>762-18-91-507</t>
  </si>
  <si>
    <t>762-18-91-499</t>
  </si>
  <si>
    <t>betonowe-prefabryk.</t>
  </si>
  <si>
    <t>Budynek mieszkalny - ul. Geodetów 66</t>
  </si>
  <si>
    <t>płyty żelbetowe</t>
  </si>
  <si>
    <t>762-17-94-974</t>
  </si>
  <si>
    <t>Regon Gminy: 550667994
Regon UM: 000524938</t>
  </si>
  <si>
    <t>NIP Gminy: 762-18-88-505
NIP UM: 762-14-49-125</t>
  </si>
  <si>
    <t>Miejsca ubezpieczenia - ogień</t>
  </si>
  <si>
    <t>762-199-59-16</t>
  </si>
  <si>
    <t>OC</t>
  </si>
  <si>
    <t>WWY C689</t>
  </si>
  <si>
    <t>Ursus</t>
  </si>
  <si>
    <t>C-360</t>
  </si>
  <si>
    <t>WWY0307P</t>
  </si>
  <si>
    <t>PC500</t>
  </si>
  <si>
    <t>WWY 9A24</t>
  </si>
  <si>
    <t>Star</t>
  </si>
  <si>
    <t>A200</t>
  </si>
  <si>
    <t>OKH 4205</t>
  </si>
  <si>
    <t>Jelcz 008</t>
  </si>
  <si>
    <t>A-244</t>
  </si>
  <si>
    <t>WWY H085</t>
  </si>
  <si>
    <t>WWY 2K57</t>
  </si>
  <si>
    <t>L80/LE</t>
  </si>
  <si>
    <t>WW02322</t>
  </si>
  <si>
    <t>Volkswagen</t>
  </si>
  <si>
    <t>Transporter</t>
  </si>
  <si>
    <t>WWY0229P</t>
  </si>
  <si>
    <t>S.Cymerman 750</t>
  </si>
  <si>
    <t>OSA415K</t>
  </si>
  <si>
    <t>Zuk</t>
  </si>
  <si>
    <t>A111</t>
  </si>
  <si>
    <t>Fiat</t>
  </si>
  <si>
    <t>osobowy</t>
  </si>
  <si>
    <t>Opel</t>
  </si>
  <si>
    <t>Vivaro</t>
  </si>
  <si>
    <t>WWY04225</t>
  </si>
  <si>
    <t>DACIA</t>
  </si>
  <si>
    <t>DUSTER</t>
  </si>
  <si>
    <t>WWY26790</t>
  </si>
  <si>
    <t>MAN TGM</t>
  </si>
  <si>
    <t>Marka i typ</t>
  </si>
  <si>
    <t>16.</t>
  </si>
  <si>
    <t>17.</t>
  </si>
  <si>
    <t>WYKAZ ZABEZPIECZEŃ</t>
  </si>
  <si>
    <t>Przeznaczenie budynku</t>
  </si>
  <si>
    <t xml:space="preserve">Zabezpieczenia ppoż. </t>
  </si>
  <si>
    <t>TAK</t>
  </si>
  <si>
    <t>Stały dozór fizyczny - ochrona własna 
W godzinach: ………….</t>
  </si>
  <si>
    <t>TAK - wewnętrzny i zewnętrzny</t>
  </si>
  <si>
    <t>Agregaty gaśnicze:
Liczba sprawnych agregatów gaśniczych:……….</t>
  </si>
  <si>
    <t>NIE</t>
  </si>
  <si>
    <t>Stały dozór fizyczny - pracownicy firmy ochrony mienia. W godzinach: ………….</t>
  </si>
  <si>
    <t>Alarm z sygnałem lokalnym</t>
  </si>
  <si>
    <t>Hydranty zewnętrzne:
Liczba sprawnych hydrantów zewnętrznych:……….</t>
  </si>
  <si>
    <t xml:space="preserve">Czy wszystkie drzwi zewnętrzne zaopatrzone są w co najmniej 2 zamki wielozastawkowe        </t>
  </si>
  <si>
    <t>Sprawna instalacja sygnalizacji pożaru - sygnalizująca w miejscu chronionym</t>
  </si>
  <si>
    <t xml:space="preserve">System alarmowy z powiadomieniem służb patrolowych z całodobową ochroną          </t>
  </si>
  <si>
    <t>Sprawna instalacja sygnalizacji pożaru - sygnalizująca poza miejscem chronionym</t>
  </si>
  <si>
    <t>Monitoring (kamery przemysłowe)</t>
  </si>
  <si>
    <t>Sprawna instalacja sygnalizacji pożaru z powiadomieniem służb patrolowych</t>
  </si>
  <si>
    <t xml:space="preserve">Pozostałe zabezpieczenia
</t>
  </si>
  <si>
    <t>zasięg kamery monitoringu miejskiego</t>
  </si>
  <si>
    <t>Sprawna instalacja gaśnicza
Rodzaj instalacji gaśniczej: ……….</t>
  </si>
  <si>
    <t>Sprawna instalacja oddymiająca (klapy dymowe)</t>
  </si>
  <si>
    <r>
      <t xml:space="preserve">Czy okna budynków są okratowane
</t>
    </r>
    <r>
      <rPr>
        <i/>
        <sz val="9"/>
        <rFont val="Times New Roman"/>
        <family val="1"/>
      </rPr>
      <t>(jeśli tak proszę podać które i w jakich pomieszczeniach)</t>
    </r>
  </si>
  <si>
    <t>gaśnice
Liczba sprawnych gaśnic:……….</t>
  </si>
  <si>
    <t>Hydranty wewnętrzne:
Liczba sprawnych hydrantów wewnętrznych:……….</t>
  </si>
  <si>
    <t>czy obiekt jest użytkowany</t>
  </si>
  <si>
    <t>TAK - A i B</t>
  </si>
  <si>
    <t>czy w konstrukcji budynku występują płyty warstwowe</t>
  </si>
  <si>
    <r>
      <t xml:space="preserve">Czy okna budynków są okratowane
</t>
    </r>
    <r>
      <rPr>
        <i/>
        <sz val="9"/>
        <rFont val="Times New Roman"/>
        <family val="1"/>
      </rPr>
      <t>(jeśli tak proszę podać które i w jakich pomieszczeniach)
sekretariat, gabinet dyrektora, biblioteka</t>
    </r>
  </si>
  <si>
    <t>gaśnice
Liczba sprawnych gaśnic:……….10</t>
  </si>
  <si>
    <t>Hydranty wewnętrzne:
Liczba sprawnych hydrantów wewnętrznych:……….3</t>
  </si>
  <si>
    <t>czy budynek znajduje się pod nadzorem konserwatora zbytków</t>
  </si>
  <si>
    <t>3.1</t>
  </si>
  <si>
    <t>TAK - wewnętrzny</t>
  </si>
  <si>
    <t>gaśnice
Liczba sprawnych gaśnic:……….6</t>
  </si>
  <si>
    <t>Hydranty wewnętrzne:
Liczba sprawnych hydrantów wewnętrznych:……….4</t>
  </si>
  <si>
    <t>Hydranty zewnętrzne:
Liczba sprawnych hydrantów zewnętrznych:……….2</t>
  </si>
  <si>
    <t>TAK - zewnętrzny</t>
  </si>
  <si>
    <t>gaśnice
Liczba sprawnych gaśnic:……….12</t>
  </si>
  <si>
    <t>Hydranty wewnętrzne:
Liczba sprawnych hydrantów wewnętrznych:……….9</t>
  </si>
  <si>
    <t>gaśnice
Liczba sprawnych gaśnic:……….15</t>
  </si>
  <si>
    <t>Stały dozór fizyczny - ochrona własna 
W godzinach: 6.00 - 22.00</t>
  </si>
  <si>
    <t>Stały dozór fizyczny - pracownicy firmy ochrony mienia. W godzinach: 22.00 - 6.00</t>
  </si>
  <si>
    <t>Stały dozór fizyczny - pracownicy firmy ochrony mienia. W godzinach: 14.00 - 22.00</t>
  </si>
  <si>
    <t>Stały dozór fizyczny - pracownicy firmy ochrony mienia. W godzinach: 22.00 - 7.00</t>
  </si>
  <si>
    <t>Rodzaj budowli</t>
  </si>
  <si>
    <t>Lokalizacja (adres)</t>
  </si>
  <si>
    <t>Wartość początkowa 
(ks. brutto)</t>
  </si>
  <si>
    <t>BRAK</t>
  </si>
  <si>
    <t>RAZEM:</t>
  </si>
  <si>
    <t>Stadion</t>
  </si>
  <si>
    <t>korty tenisowe</t>
  </si>
  <si>
    <t>boisko sztuczna nawierzchnia</t>
  </si>
  <si>
    <t>1984</t>
  </si>
  <si>
    <t>1989</t>
  </si>
  <si>
    <t>2006</t>
  </si>
  <si>
    <t>07-200 Wyszków ul. Kościuszki 54</t>
  </si>
  <si>
    <t>WWY 2681P</t>
  </si>
  <si>
    <t>SAM</t>
  </si>
  <si>
    <t>ciągnik rolniczy</t>
  </si>
  <si>
    <t>Zeppia S.Cymerman</t>
  </si>
  <si>
    <t>Basen *) ul. Geodetów 45</t>
  </si>
  <si>
    <t xml:space="preserve">07-200 Wyszków, ul. Gen.Sowińskiego 80, filie biblioteczne: 
1. Nr 1; Rybienko Leśne, ul. Batorego 6 07-201 Wyszków
2. Leszczydół Stary 38, 07-200 Wyszków
3. Lucynów, ul. Szkolna 12 07-201 Wyszków 3
4. Leszczydół Nowiny, ul. Szkolna 26
5. Rybno, ul. Wyszkowska 105, 07-200 Wyszków  </t>
  </si>
  <si>
    <t>kasa pancerna do przetrzymywania środków finansowych i akt osobowych</t>
  </si>
  <si>
    <t>Stały dozór fizyczny - pracownicy firmy ochrony mienia. W godzinach: całodobowo</t>
  </si>
  <si>
    <t>TAK - uruchamiana automatycznie</t>
  </si>
  <si>
    <t>gaśnice
Liczba sprawnych gaśnic: 13 szt.</t>
  </si>
  <si>
    <t>Hydranty wewnętrzne:
Liczba sprawnych hydrantów wewnętrznych: 5 szt.</t>
  </si>
  <si>
    <t>plac zabaw</t>
  </si>
  <si>
    <t>07-200 Wyszków ul. Pułtuska 143</t>
  </si>
  <si>
    <t>Maszyny, urządzenia i wyposażenie</t>
  </si>
  <si>
    <t>Budynki</t>
  </si>
  <si>
    <t>gaśnice
Liczba sprawnych gaśnic: 4</t>
  </si>
  <si>
    <t>Hydranty wewnętrzne:
Liczba sprawnych hydrantów wewnętrznych: 3</t>
  </si>
  <si>
    <t>plac szkolny</t>
  </si>
  <si>
    <t>Ogrodzenie</t>
  </si>
  <si>
    <t>Droga dojazdowa</t>
  </si>
  <si>
    <t>762-17-94-997</t>
  </si>
  <si>
    <t>Budynek szkolny - 07-201 Wyszków, ul. St. Batorego 6</t>
  </si>
  <si>
    <t>Budynek szkolny - 07-201 Wyszków, Skuszew, Przejazdowa 81</t>
  </si>
  <si>
    <t>brak</t>
  </si>
  <si>
    <t>gaśnice
Liczba sprawnych gaśnic: 3</t>
  </si>
  <si>
    <t>ogrodzenie</t>
  </si>
  <si>
    <t>plac utwardzony</t>
  </si>
  <si>
    <t>słupy drewniane obite deskami</t>
  </si>
  <si>
    <t>drewniana</t>
  </si>
  <si>
    <t>drewniany</t>
  </si>
  <si>
    <r>
      <t xml:space="preserve">Czy okna budynków są okratowane
</t>
    </r>
    <r>
      <rPr>
        <i/>
        <sz val="9"/>
        <rFont val="Times New Roman"/>
        <family val="1"/>
      </rPr>
      <t>(jeśli tak proszę podać które i w jakich pomieszczeniach) biurowe</t>
    </r>
  </si>
  <si>
    <t>Stały dozór fizyczny - ochrona własna 
W godzinach: 17:00 - 6:00</t>
  </si>
  <si>
    <t>Stały dozór fizyczny - pracownicy firmy ochrony mienia. W godzinach: 17:00 - 6:00</t>
  </si>
  <si>
    <t>gaśnice 
Liczba sprawnych gaśnic: 4</t>
  </si>
  <si>
    <t>Hydranty wewnętrzne:
Liczba sprawnych hydrantów wewnętrznych: 2</t>
  </si>
  <si>
    <t>07-200 Wyszków ul. 11 Listopada 23</t>
  </si>
  <si>
    <t>utwardzone place</t>
  </si>
  <si>
    <t>07-200 Wyszków, ul. Sowińskiego 27B</t>
  </si>
  <si>
    <t>Budynek przedszkola - 07-200 Wyszków, ul. Sowińskiego 27B</t>
  </si>
  <si>
    <t>Monitoring, urządzenia alarmowe przy budynkach jednostek</t>
  </si>
  <si>
    <t>Monitoring na terenie Gminy Wyszków</t>
  </si>
  <si>
    <t>Budynek szkoły - Rybno, ul. Wyszkowska 87, 07-200 Wyszków</t>
  </si>
  <si>
    <t xml:space="preserve"> żelbeton</t>
  </si>
  <si>
    <t>Hydranty wewnętrzne:
Liczba sprawnych hydrantów wewnętrznych: 1</t>
  </si>
  <si>
    <t>Hydranty zewnętrzne:
Liczba sprawnych hydrantów zewnętrznych: 1</t>
  </si>
  <si>
    <t>07-200 Wyszków ul. Kościuszki 54, Geodetów 45</t>
  </si>
  <si>
    <t>07-200 Wyszków, ul. 11-go Listopada 50</t>
  </si>
  <si>
    <t>07-200 Wyszków, Rybno, ul. Wyszkowska 87</t>
  </si>
  <si>
    <t>07-200 Wyszków, ul. Prosta 7</t>
  </si>
  <si>
    <t>07-200 Wyszków, ul. 11-go Listopada 23
07-201 Wyszków, Lucynów ul. Szkolna 12</t>
  </si>
  <si>
    <t>07-200 Wyszków, ul. Sowińskiego 27b</t>
  </si>
  <si>
    <t>07-200 Wyszków, ul. Pułtuska 143</t>
  </si>
  <si>
    <t>słupy stalowe z okładziną z blachy</t>
  </si>
  <si>
    <t>stalowy</t>
  </si>
  <si>
    <t>07-200 Wyszków ul. 3 Maja 16, 
Dom Dziennego Pobytu "Senior" 07-200 ul. 3 Maja 18; 
świetlica: 07-201 Wyszków, Skuszew ul. Turystyczna 6</t>
  </si>
  <si>
    <t>wynajmowane pomieszczenia ŚDS Soteria 87-200 Wyszków ul. KEN 2</t>
  </si>
  <si>
    <t>Stały dozór fizyczny - pracownicy firmy ochrony mienia. W godzinach: 16:00 - 8:00</t>
  </si>
  <si>
    <t>gaśnice
Liczba sprawnych gaśnic: 2</t>
  </si>
  <si>
    <t>07-200 Wyszków, ul. 3-go  Maja 16</t>
  </si>
  <si>
    <t>07-200 Wyszków, ul. KEN 2</t>
  </si>
  <si>
    <t>07-200 Wyszków, ul. Gen.Sowińskiego 80</t>
  </si>
  <si>
    <t>07-200 Wyszków, ul. 11-go Listopada 23</t>
  </si>
  <si>
    <t>gaśnice
Liczba sprawnych gaśnic: 7</t>
  </si>
  <si>
    <t>Hydranty wewnętrzne:
Liczba sprawnych hydrantów wewnętrznych: 4</t>
  </si>
  <si>
    <t>07-200 Wyszków, ul. Sowińskiego 55</t>
  </si>
  <si>
    <t>Budynek szkolny 3 kondygnacyjny - 07-200 Wyszków, ul. Sowińskiego 55</t>
  </si>
  <si>
    <t>TAK - uruchamiana ręcznie</t>
  </si>
  <si>
    <t>gaśnice
Liczba sprawnych gaśnic: 17</t>
  </si>
  <si>
    <t>Hydranty zewnętrzne:
Liczba sprawnych hydrantów zewnętrznych: 3</t>
  </si>
  <si>
    <t>boisko Orlik</t>
  </si>
  <si>
    <t>07-200 Wyszków, ul. 1 Maja 23a</t>
  </si>
  <si>
    <t>Stały dozór fizyczny - pracownicy firmy ochrony mienia. W godzinach: 8:00 - 16:00</t>
  </si>
  <si>
    <t>ZOPO jest najemcą pomieszczeń o pow. 131,9 m2 od WTBS Sp. z o.o.</t>
  </si>
  <si>
    <t>Budynek przedszkola - 07-200 Wyszków, ul. Prosta 7a</t>
  </si>
  <si>
    <t>chodnik</t>
  </si>
  <si>
    <t>07-200 Wyszków, ul. Prosta 7a</t>
  </si>
  <si>
    <t>1988</t>
  </si>
  <si>
    <t>07-200 Wyszków, ul. Jana Matejki 5</t>
  </si>
  <si>
    <t>Budynek szkolny - 07-200 Wyszków, ul. Jana Matejki 5</t>
  </si>
  <si>
    <t>07-200 Wyszków, ul. Matejki 5</t>
  </si>
  <si>
    <t>07-200 Wyszków, Leszczydół Stary 38</t>
  </si>
  <si>
    <t>762-17-95-040</t>
  </si>
  <si>
    <t>boisko wielofunkcyjne</t>
  </si>
  <si>
    <t>żelbetowy</t>
  </si>
  <si>
    <t>dachówka</t>
  </si>
  <si>
    <t>07-201 Wyszków 3, Lucynów, ul. Szkolna 12</t>
  </si>
  <si>
    <t>Budynek szkolny stara część - 07-201 Wyszków 3, Lucynów, ul. Szkolna 12</t>
  </si>
  <si>
    <t>Budynek szkolny nowa część - 07-201 Wyszków 3, Lucynów, ul. Szkolna 12</t>
  </si>
  <si>
    <t>Sala gimnastyczna - 07-201 Wyszków 3, Lucynów, ul. Szkolna 12</t>
  </si>
  <si>
    <t>drewniane krokwie</t>
  </si>
  <si>
    <t>chodnik utwardzony</t>
  </si>
  <si>
    <t>wjazd i utwardzenie</t>
  </si>
  <si>
    <t>ogrodzenie szkolne</t>
  </si>
  <si>
    <t>07-201 Wyszków 3, Lucynów ul. Szkolna 12</t>
  </si>
  <si>
    <r>
      <t xml:space="preserve">Czy okna budynków są okratowane
</t>
    </r>
    <r>
      <rPr>
        <i/>
        <sz val="9"/>
        <rFont val="Times New Roman"/>
        <family val="1"/>
      </rPr>
      <t>(jeśli tak proszę podać które i w jakich pomieszczeniach) sekretariat, pokój dyrektora</t>
    </r>
  </si>
  <si>
    <t>gaśnice
Liczba sprawnych gaśnic: 1</t>
  </si>
  <si>
    <t>parking</t>
  </si>
  <si>
    <t>kanalizacja deszczowa</t>
  </si>
  <si>
    <t>płyta</t>
  </si>
  <si>
    <t>wiaty przystankowe</t>
  </si>
  <si>
    <t>rekultywacja</t>
  </si>
  <si>
    <t>plac targowiska</t>
  </si>
  <si>
    <t>Ogródek Jordanowski</t>
  </si>
  <si>
    <t>plac sportowo-rekreacyjny</t>
  </si>
  <si>
    <t>Gmina Wyszków</t>
  </si>
  <si>
    <t>ul. Stefana Okrzei - dworzec PKS</t>
  </si>
  <si>
    <t>przed budynkiem Gminy Wyszków</t>
  </si>
  <si>
    <t>ul. Białostocka</t>
  </si>
  <si>
    <t>ul. Komunalna</t>
  </si>
  <si>
    <t>przy budynku biblioteki w Wyszkowie</t>
  </si>
  <si>
    <t>Tumanek</t>
  </si>
  <si>
    <t>ul. Dworcowa</t>
  </si>
  <si>
    <t>ul. Prosta - Gen. Józefa Sowińskiego</t>
  </si>
  <si>
    <t>Rybienko nowe</t>
  </si>
  <si>
    <t>Rpark miejski w Wyszkowie</t>
  </si>
  <si>
    <t>ul. Latoszek w Wyszkowie</t>
  </si>
  <si>
    <t>Kamieńczyk</t>
  </si>
  <si>
    <t>Drogoszewo</t>
  </si>
  <si>
    <t>ul. Poziomkowa</t>
  </si>
  <si>
    <t>Świetlica-Leszczydół-Działki</t>
  </si>
  <si>
    <t>Pawilony handlowe na targowisku miejskim 07-200 Wyszków, ul. Dworcowa 7</t>
  </si>
  <si>
    <t>Baszta w parku miejskim 07-200 Wyszków ul Kościuszki 15B</t>
  </si>
  <si>
    <t>murowana</t>
  </si>
  <si>
    <t>Budynek magazynowy, 07-200 Wyszków ul. Sienkiewicza 28</t>
  </si>
  <si>
    <t>Budynek magazynowy, 07-200 Wyszków ul. Sienkiewicza 20</t>
  </si>
  <si>
    <t>Budynek magazynowy, 07-200 Wyszków ul. Sienkiewicza 30</t>
  </si>
  <si>
    <t>budynek garażowy 07-200 Wyszków ul. Okrzei 83</t>
  </si>
  <si>
    <t>budynek po dawnej szkole - Gulczewo</t>
  </si>
  <si>
    <t>budynek użytkowy - Kamieńczyk</t>
  </si>
  <si>
    <t>budynek po dawnej szkole - Natalin</t>
  </si>
  <si>
    <t>boks garażowy 07-200 Wyszków ul. Serocka 32</t>
  </si>
  <si>
    <t>1.1</t>
  </si>
  <si>
    <t>1.2</t>
  </si>
  <si>
    <t>1.3</t>
  </si>
  <si>
    <t>1.5</t>
  </si>
  <si>
    <t>1.6</t>
  </si>
  <si>
    <t>1.7</t>
  </si>
  <si>
    <t>1.8</t>
  </si>
  <si>
    <t>1.9</t>
  </si>
  <si>
    <t>1.10</t>
  </si>
  <si>
    <t>1.4</t>
  </si>
  <si>
    <t>1.11</t>
  </si>
  <si>
    <t>1.12.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</si>
  <si>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</si>
  <si>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</si>
  <si>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</si>
  <si>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</si>
  <si>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</si>
  <si>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</si>
  <si>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</si>
  <si>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</si>
  <si>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</si>
  <si>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</si>
  <si>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</si>
  <si>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5.1</t>
  </si>
  <si>
    <t>6.1</t>
  </si>
  <si>
    <t>8.1</t>
  </si>
  <si>
    <t>9.1</t>
  </si>
  <si>
    <t>10.1</t>
  </si>
  <si>
    <t>11.1</t>
  </si>
  <si>
    <t>13.1</t>
  </si>
  <si>
    <t>14.1</t>
  </si>
  <si>
    <t>15.1</t>
  </si>
  <si>
    <t>15.2</t>
  </si>
  <si>
    <t>16.1</t>
  </si>
  <si>
    <t>16.2</t>
  </si>
  <si>
    <t>16.3</t>
  </si>
  <si>
    <t>17.1</t>
  </si>
  <si>
    <t>17.2</t>
  </si>
  <si>
    <t>17.3</t>
  </si>
  <si>
    <t>18.1</t>
  </si>
  <si>
    <t>19.1</t>
  </si>
  <si>
    <t>20.1</t>
  </si>
  <si>
    <t>20.2</t>
  </si>
  <si>
    <t>20.3</t>
  </si>
  <si>
    <t>20.4</t>
  </si>
  <si>
    <t>20.5</t>
  </si>
  <si>
    <t>21.1</t>
  </si>
  <si>
    <t>22.1</t>
  </si>
  <si>
    <t xml:space="preserve">papa </t>
  </si>
  <si>
    <t>Budynek mieszkalny ul. Przemysłowa 4B</t>
  </si>
  <si>
    <t>Budynek mieszkalny ul. Kościuszki 41 B</t>
  </si>
  <si>
    <t xml:space="preserve">Budynek mieszkalny ul. Serocka 1 </t>
  </si>
  <si>
    <t>Budynek mieszkalny ul. Serocka 1A</t>
  </si>
  <si>
    <t>Budynek mieszkalny ul. Serocka 1B</t>
  </si>
  <si>
    <t>1.12</t>
  </si>
  <si>
    <t>4.1</t>
  </si>
  <si>
    <t>7.1</t>
  </si>
  <si>
    <t>12.1</t>
  </si>
  <si>
    <t>BUDYNKI MIESZKALNE:</t>
  </si>
  <si>
    <t>Hydranty zewnętrzne:
Liczba sprawnych hydrantów zewnętrznych: 2</t>
  </si>
  <si>
    <t>gaśnice: 
Liczba sprawnych gaśnic: 20</t>
  </si>
  <si>
    <t>Hydranty wewnętrzne: 
Liczba sprawnych hydrantów wewnętrznych: 3</t>
  </si>
  <si>
    <t>WWY 32154</t>
  </si>
  <si>
    <t>Skoda</t>
  </si>
  <si>
    <t>Octavia</t>
  </si>
  <si>
    <t>WWY 36000</t>
  </si>
  <si>
    <t>WWY 25566</t>
  </si>
  <si>
    <t>WWY 13491</t>
  </si>
  <si>
    <t>WWY 34499</t>
  </si>
  <si>
    <t>Nissan</t>
  </si>
  <si>
    <t>Terrano II</t>
  </si>
  <si>
    <t>WWY 35555</t>
  </si>
  <si>
    <t>STAR</t>
  </si>
  <si>
    <t>M78</t>
  </si>
  <si>
    <t>WWY 2442P</t>
  </si>
  <si>
    <t>ogrodzenie szkoły</t>
  </si>
  <si>
    <t>07-200 Wyszków, ul. Geodetów 45</t>
  </si>
  <si>
    <t>boisko szkolne</t>
  </si>
  <si>
    <t>parking szkolny</t>
  </si>
  <si>
    <t>boisko sportowe</t>
  </si>
  <si>
    <t>skatepark</t>
  </si>
  <si>
    <t>1.17.</t>
  </si>
  <si>
    <t>1.19.</t>
  </si>
  <si>
    <t>07-200 Wyszków, ul. 11 Listopada 62</t>
  </si>
  <si>
    <t>gaśnice
Liczba sprawnych gaśnic: 15</t>
  </si>
  <si>
    <t>Budynek szkolny -segment  B
07-200 Wyszków ul. Geodetów 45</t>
  </si>
  <si>
    <t>Budynek szkolny -segment  A
07-200 Wyszków ul. Geodetów 45</t>
  </si>
  <si>
    <t>Budynek szkolny -segment  D
07-200 Wyszków ul. Geodetów 45</t>
  </si>
  <si>
    <t>Budynek szkolny -segment  E
07-200 Wyszków ul. Geodetów 45</t>
  </si>
  <si>
    <t>Budynek szkolny -segment  F
07-200 Wyszków ul. Geodetów 45</t>
  </si>
  <si>
    <t>gaśnice
Liczba sprawnych gaśnic: 5</t>
  </si>
  <si>
    <t xml:space="preserve">Hydranty zewnętrzne:
Liczba sprawnych hydrantów zewnętrznych: </t>
  </si>
  <si>
    <t xml:space="preserve">gaśnice
Liczba sprawnych gaśnic: </t>
  </si>
  <si>
    <t>Agregaty gaśnicze:
Liczba sprawnych agregatów gaśniczych: 4</t>
  </si>
  <si>
    <t>Agregaty gaśnicze:
Liczba sprawnych agregatów gaśniczych: 1</t>
  </si>
  <si>
    <t>stalowa</t>
  </si>
  <si>
    <t>NIe</t>
  </si>
  <si>
    <t>gaśnice
Liczba sprawnych gaśnic: 6</t>
  </si>
  <si>
    <t>Budynek szkoły - Leszczydół Nowiny, ul. Szkolna 26 07-200 Wyszków</t>
  </si>
  <si>
    <t>2. Wyszkowski Ośrodek Sportu i Rekreacji</t>
  </si>
  <si>
    <t>3. Ośrodek Pomocy Społecznej</t>
  </si>
  <si>
    <t>4. Środowiskowy Dom Samopomocy "Soteria"</t>
  </si>
  <si>
    <t>7. Zespół Obsługi Placówek Oświatowych w Wyszkowie</t>
  </si>
  <si>
    <t>8. Przedszkole nr 1 w Wyszkowie</t>
  </si>
  <si>
    <t>9. Przedszkole Nr 3</t>
  </si>
  <si>
    <t>10. Przedszkole Integracyjne Nr 4</t>
  </si>
  <si>
    <t>11. Przedszkole Nr 7</t>
  </si>
  <si>
    <t xml:space="preserve">12. Przedszkole Nr 9 </t>
  </si>
  <si>
    <t>13. Szkoła Podstawowa nr 1 im. Adama Mickiewicza</t>
  </si>
  <si>
    <t>14. Szkoła Podstawowa Nr 2 im. Władysława Broniewskiego w Wyszkowie</t>
  </si>
  <si>
    <t>15. Szkoła Podstawowa im. Kardynała Stefana Wyszyńskiego w Leszczydole Starym</t>
  </si>
  <si>
    <t>16. Szkoła Podstawowa im. Jana Brzechwy w Lucynowie</t>
  </si>
  <si>
    <t>17. Zespół Szkół "Rybienko Leśne"</t>
  </si>
  <si>
    <t>18. Zespół Szkół "Rybienko Leśne" Szkoła Podstawowa nr 3 im. Jana Hempla w Wyszkowie Szkoła Filialna w Skuszewie</t>
  </si>
  <si>
    <t>19. Gimnazjum Nr 2 w Wyszkowie im. Obrońców Westerplatte</t>
  </si>
  <si>
    <t>20. Zespół Szkół w Wyszkowie</t>
  </si>
  <si>
    <t>21. Zespół Szkół w Leszczydole Nowinach</t>
  </si>
  <si>
    <t>22. Zespół Szkół im. Henryka Sienkiewicza w Rybnie</t>
  </si>
  <si>
    <t>23. Świetlica Socjoterapeutyczna w Wyszkowie "Słoneczna"</t>
  </si>
  <si>
    <t>5. Wyszkowski Ośrodek Kultury "Hutnik"</t>
  </si>
  <si>
    <t>6. Miejsko-Gminna Biblioteka Publiczna im. Cypriana Kamila Norwida</t>
  </si>
  <si>
    <t>07-200 Wyszków, Aleja Róż 2</t>
  </si>
  <si>
    <r>
      <t xml:space="preserve">Hydranty wewnętrzne:
Liczba sprawnych hydrantów wewnętrznych: </t>
    </r>
    <r>
      <rPr>
        <b/>
        <sz val="9"/>
        <color indexed="8"/>
        <rFont val="Times New Roman"/>
        <family val="1"/>
      </rPr>
      <t>4</t>
    </r>
  </si>
  <si>
    <t>zatoki autobusowe wraz z oświetleniem</t>
  </si>
  <si>
    <t xml:space="preserve">Gmina Wyszków
</t>
  </si>
  <si>
    <t>VW</t>
  </si>
  <si>
    <t>Polo</t>
  </si>
  <si>
    <t>Mercedes</t>
  </si>
  <si>
    <t>Pawilony handlowe na targowisku miejskim 07-200 Wyszków, ul. Dworcowa 7 *)</t>
  </si>
  <si>
    <t>świetlica wiejska - Leszczydół-Działki *)</t>
  </si>
  <si>
    <t>Budynek szkolny - 07-200 Wyszków, Leszczydół Stary 38 *)</t>
  </si>
  <si>
    <t>zgodnie z wykazem budynków i budowli</t>
  </si>
  <si>
    <t xml:space="preserve"> okratowane okna w pomieszczeniu biurowym</t>
  </si>
  <si>
    <t>gazobeton</t>
  </si>
  <si>
    <t>papa, blacha ocynkowana</t>
  </si>
  <si>
    <t>wynajmuje lokal od SM "Przyszłość"</t>
  </si>
  <si>
    <t>WWY39802</t>
  </si>
  <si>
    <t>TAK, dach - wypełnienie wełną mineralną</t>
  </si>
  <si>
    <t>07-200 Wyszków ul. 11 Listopada 62</t>
  </si>
  <si>
    <t>Sprzęt elektroniczny</t>
  </si>
  <si>
    <t>budynek użytku publicznego 07-200 Wyszków, ul. Prosta 7</t>
  </si>
  <si>
    <t>Sprzęt elektroniczny stacjonarny</t>
  </si>
  <si>
    <t>07-200 Wyszków, ul. T. Kościuszki 54</t>
  </si>
  <si>
    <t>Czy została przeprowadzona okresowa kontrola stanu technicznego obiektu budowlanego zgodnie z art.. 62 ustawy Prawo budowlane?</t>
  </si>
  <si>
    <t>TAK - tylko A</t>
  </si>
  <si>
    <t>Tak - A i B</t>
  </si>
  <si>
    <t>Przeprowadzone remonty istotnie podwyższające wartość obiektu - data i zakres remontu</t>
  </si>
  <si>
    <t>2007 - modernizacja siłowni (53 111 zł)
2008 - modernizacja łazienek i szatni (138 468 zł)
2009 - Termomodernizacja (205247 zł)
2010 - remont holu (22300 zł)</t>
  </si>
  <si>
    <t>2013 - przebudowa wjazdu (45 980 zł)</t>
  </si>
  <si>
    <t>konstrukcji dachu</t>
  </si>
  <si>
    <t>Stały dozór fizyczny - ochrona własna 
W godzinach: ………….7-22</t>
  </si>
  <si>
    <t>Stały dozór fizyczny - ochrona własna 
W godzinach: całodobowy</t>
  </si>
  <si>
    <t xml:space="preserve">Numer rejestracyjny </t>
  </si>
  <si>
    <t>Marka pojazdu</t>
  </si>
  <si>
    <t>Typ pojazdu</t>
  </si>
  <si>
    <t>Model pojazdu</t>
  </si>
  <si>
    <t>Numer identyfikacyjny (VIN/ nadwozia/ podwozia/ ramy)</t>
  </si>
  <si>
    <t>Rodzaj i przeznaczenie pojazdu</t>
  </si>
  <si>
    <t>Wartość do SIWZ</t>
  </si>
  <si>
    <t xml:space="preserve">kontener metalowy zaadoptowany na działalność świetlicy - 07-201 Wyszków, Skuszew, ul. Turystyczna 6 </t>
  </si>
  <si>
    <t>WWY1P97</t>
  </si>
  <si>
    <t>Kassbohrer</t>
  </si>
  <si>
    <t>naczepa uniwersalna</t>
  </si>
  <si>
    <t>blacha ocynkowana</t>
  </si>
  <si>
    <t>b.d.</t>
  </si>
  <si>
    <t>beton, cegła</t>
  </si>
  <si>
    <t>1.39.</t>
  </si>
  <si>
    <t>1.40.</t>
  </si>
  <si>
    <t>1.41.</t>
  </si>
  <si>
    <t>1.42.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</si>
  <si>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</si>
  <si>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</si>
  <si>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</si>
  <si>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</si>
  <si>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</si>
  <si>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</si>
  <si>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</si>
  <si>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</si>
  <si>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</si>
  <si>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</si>
  <si>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</si>
  <si>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</si>
  <si>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</si>
  <si>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</si>
  <si>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</si>
  <si>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</si>
  <si>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</si>
  <si>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</si>
  <si>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</si>
  <si>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</si>
  <si>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</si>
  <si>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</si>
  <si>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szyby antywłamaniowe</t>
  </si>
  <si>
    <t>Aktualny okres ubezpieczenia OC</t>
  </si>
  <si>
    <t>Aktualny okres ubezpieczenia AC</t>
  </si>
  <si>
    <t>Aktualny okres ubezpieczenia NNW</t>
  </si>
  <si>
    <t>04.07.2015</t>
  </si>
  <si>
    <t>03.07.2016</t>
  </si>
  <si>
    <t>26.03.2016</t>
  </si>
  <si>
    <t>25.03.2016</t>
  </si>
  <si>
    <t>14.12.2014</t>
  </si>
  <si>
    <t>13.12.2015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</si>
</sst>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#,##0.00000\ _z_ł"/>
    <numFmt numFmtId="171" formatCode="[$€-1809]#,##0.00"/>
    <numFmt numFmtId="172" formatCode="#,##0.00\ [$€-1]"/>
    <numFmt numFmtId="173" formatCode="0.0"/>
    <numFmt numFmtId="174" formatCode="#,##0\ _z_ł"/>
    <numFmt numFmtId="175" formatCode="#,##0.00\ [$€-1];\-#,##0.00\ [$€-1]"/>
    <numFmt numFmtId="176" formatCode="0_ ;\-0\ "/>
    <numFmt numFmtId="177" formatCode="_-* #,##0.00\ [$€-1]_-;\-* #,##0.00\ [$€-1]_-;_-* &quot;-&quot;??\ [$€-1]_-;_-@_-"/>
    <numFmt numFmtId="178" formatCode="#,##0.00&quot; zł&quot;"/>
    <numFmt numFmtId="179" formatCode="#,##0.0"/>
    <numFmt numFmtId="180" formatCode="yyyy/mm/dd;@"/>
    <numFmt numFmtId="181" formatCode="0.0000%"/>
    <numFmt numFmtId="182" formatCode="_-[$€-2]\ * #,##0.00_-;\-[$€-2]\ * #,##0.00_-;_-[$€-2]\ * &quot;-&quot;??_-;_-@_-"/>
    <numFmt numFmtId="183" formatCode="0.000000000%"/>
    <numFmt numFmtId="184" formatCode="_-* #,##0.000000000\ &quot;zł&quot;_-;\-* #,##0.000000000\ &quot;zł&quot;_-;_-* &quot;-&quot;?????????\ &quot;zł&quot;_-;_-@_-"/>
    <numFmt numFmtId="185" formatCode="#,##0.000000000\ &quot;zł&quot;;[Red]\-#,##0.000000000\ &quot;zł&quot;"/>
    <numFmt numFmtId="186" formatCode="[$-415]d\ mmmm\ yyyy"/>
    <numFmt numFmtId="187" formatCode="[$-F800]dddd\,\ mmmm\ dd\,\ yyyy"/>
    <numFmt numFmtId="188" formatCode="_-* #,##0.00\ [$zł-415]_-;\-* #,##0.00\ [$zł-415]_-;_-* &quot;-&quot;??\ [$zł-415]_-;_-@_-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indexed="17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44" fontId="9" fillId="0" borderId="0" xfId="62" applyFont="1" applyAlignment="1">
      <alignment/>
    </xf>
    <xf numFmtId="44" fontId="6" fillId="0" borderId="10" xfId="62" applyFont="1" applyBorder="1" applyAlignment="1">
      <alignment vertical="top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4" fontId="10" fillId="0" borderId="0" xfId="62" applyFont="1" applyFill="1" applyBorder="1" applyAlignment="1">
      <alignment horizontal="center"/>
    </xf>
    <xf numFmtId="44" fontId="9" fillId="0" borderId="10" xfId="62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4" fontId="6" fillId="0" borderId="10" xfId="62" applyFont="1" applyBorder="1" applyAlignment="1">
      <alignment horizontal="center"/>
    </xf>
    <xf numFmtId="44" fontId="11" fillId="33" borderId="10" xfId="62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9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44" fontId="13" fillId="0" borderId="0" xfId="62" applyFont="1" applyAlignment="1">
      <alignment/>
    </xf>
    <xf numFmtId="44" fontId="14" fillId="33" borderId="10" xfId="62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center" vertical="center"/>
    </xf>
    <xf numFmtId="44" fontId="15" fillId="33" borderId="10" xfId="62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44" fontId="16" fillId="0" borderId="0" xfId="62" applyFont="1" applyAlignment="1">
      <alignment/>
    </xf>
    <xf numFmtId="44" fontId="15" fillId="33" borderId="11" xfId="62" applyFont="1" applyFill="1" applyBorder="1" applyAlignment="1">
      <alignment horizontal="center" vertical="center"/>
    </xf>
    <xf numFmtId="0" fontId="6" fillId="0" borderId="10" xfId="62" applyNumberFormat="1" applyFont="1" applyBorder="1" applyAlignment="1">
      <alignment vertical="top" wrapText="1"/>
    </xf>
    <xf numFmtId="176" fontId="15" fillId="0" borderId="10" xfId="62" applyNumberFormat="1" applyFont="1" applyBorder="1" applyAlignment="1">
      <alignment vertical="top" wrapText="1"/>
    </xf>
    <xf numFmtId="176" fontId="6" fillId="0" borderId="10" xfId="62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4" fontId="5" fillId="0" borderId="0" xfId="62" applyFont="1" applyAlignment="1">
      <alignment vertical="center" wrapText="1"/>
    </xf>
    <xf numFmtId="44" fontId="9" fillId="0" borderId="0" xfId="62" applyFont="1" applyAlignment="1">
      <alignment vertical="center" wrapText="1"/>
    </xf>
    <xf numFmtId="44" fontId="13" fillId="0" borderId="0" xfId="62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4" fontId="9" fillId="0" borderId="10" xfId="62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quotePrefix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8" fontId="9" fillId="0" borderId="10" xfId="62" applyNumberFormat="1" applyFont="1" applyFill="1" applyBorder="1" applyAlignment="1" applyProtection="1">
      <alignment/>
      <protection locked="0"/>
    </xf>
    <xf numFmtId="44" fontId="9" fillId="0" borderId="10" xfId="62" applyFont="1" applyFill="1" applyBorder="1" applyAlignment="1" applyProtection="1">
      <alignment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76" fontId="6" fillId="33" borderId="10" xfId="62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4" fontId="18" fillId="0" borderId="10" xfId="62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44" fontId="17" fillId="0" borderId="10" xfId="62" applyFont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5" fillId="0" borderId="13" xfId="0" applyFont="1" applyBorder="1" applyAlignment="1">
      <alignment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/>
    </xf>
    <xf numFmtId="0" fontId="27" fillId="35" borderId="13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9" fillId="35" borderId="10" xfId="62" applyFont="1" applyFill="1" applyBorder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wrapText="1"/>
    </xf>
    <xf numFmtId="4" fontId="9" fillId="34" borderId="10" xfId="0" applyNumberFormat="1" applyFont="1" applyFill="1" applyBorder="1" applyAlignment="1">
      <alignment horizontal="center" vertical="center" wrapText="1"/>
    </xf>
    <xf numFmtId="44" fontId="9" fillId="33" borderId="10" xfId="62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24" fillId="35" borderId="13" xfId="0" applyFont="1" applyFill="1" applyBorder="1" applyAlignment="1">
      <alignment vertical="center" wrapText="1"/>
    </xf>
    <xf numFmtId="8" fontId="9" fillId="0" borderId="0" xfId="62" applyNumberFormat="1" applyFont="1" applyAlignment="1">
      <alignment/>
    </xf>
    <xf numFmtId="0" fontId="25" fillId="34" borderId="13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vertical="center"/>
    </xf>
    <xf numFmtId="0" fontId="31" fillId="35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10" xfId="62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44" fontId="16" fillId="0" borderId="10" xfId="62" applyFont="1" applyFill="1" applyBorder="1" applyAlignment="1" applyProtection="1">
      <alignment/>
      <protection locked="0"/>
    </xf>
    <xf numFmtId="0" fontId="16" fillId="0" borderId="10" xfId="0" applyFont="1" applyFill="1" applyBorder="1" applyAlignment="1">
      <alignment horizontal="center" vertical="top" wrapText="1"/>
    </xf>
    <xf numFmtId="44" fontId="11" fillId="0" borderId="10" xfId="62" applyFont="1" applyFill="1" applyBorder="1" applyAlignment="1">
      <alignment horizontal="right" vertical="top" wrapText="1"/>
    </xf>
    <xf numFmtId="0" fontId="6" fillId="0" borderId="10" xfId="62" applyNumberFormat="1" applyFont="1" applyFill="1" applyBorder="1" applyAlignment="1">
      <alignment vertical="top" wrapText="1"/>
    </xf>
    <xf numFmtId="44" fontId="9" fillId="0" borderId="10" xfId="62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44" fontId="6" fillId="0" borderId="10" xfId="62" applyFont="1" applyFill="1" applyBorder="1" applyAlignment="1">
      <alignment vertical="top" wrapText="1"/>
    </xf>
    <xf numFmtId="0" fontId="24" fillId="0" borderId="13" xfId="0" applyFont="1" applyBorder="1" applyAlignment="1">
      <alignment vertical="center" wrapText="1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44" fontId="15" fillId="34" borderId="10" xfId="62" applyFont="1" applyFill="1" applyBorder="1" applyAlignment="1">
      <alignment horizontal="center" vertical="center"/>
    </xf>
    <xf numFmtId="44" fontId="9" fillId="34" borderId="10" xfId="62" applyFont="1" applyFill="1" applyBorder="1" applyAlignment="1" applyProtection="1">
      <alignment horizontal="right" vertical="top" wrapText="1"/>
      <protection locked="0"/>
    </xf>
    <xf numFmtId="44" fontId="9" fillId="34" borderId="10" xfId="62" applyFont="1" applyFill="1" applyBorder="1" applyAlignment="1">
      <alignment horizontal="right" vertical="top" wrapText="1"/>
    </xf>
    <xf numFmtId="44" fontId="15" fillId="34" borderId="11" xfId="62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44" fontId="9" fillId="34" borderId="10" xfId="62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44" fontId="6" fillId="34" borderId="10" xfId="62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top" wrapText="1"/>
    </xf>
    <xf numFmtId="44" fontId="11" fillId="34" borderId="10" xfId="62" applyFont="1" applyFill="1" applyBorder="1" applyAlignment="1">
      <alignment horizontal="right" vertical="top" wrapText="1"/>
    </xf>
    <xf numFmtId="176" fontId="6" fillId="34" borderId="10" xfId="62" applyNumberFormat="1" applyFont="1" applyFill="1" applyBorder="1" applyAlignment="1">
      <alignment vertical="top" wrapText="1"/>
    </xf>
    <xf numFmtId="44" fontId="6" fillId="34" borderId="11" xfId="62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44" fontId="15" fillId="34" borderId="11" xfId="62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top" wrapText="1"/>
    </xf>
    <xf numFmtId="44" fontId="11" fillId="37" borderId="10" xfId="62" applyFont="1" applyFill="1" applyBorder="1" applyAlignment="1">
      <alignment horizontal="right" vertical="top" wrapText="1"/>
    </xf>
    <xf numFmtId="44" fontId="6" fillId="37" borderId="10" xfId="62" applyFont="1" applyFill="1" applyBorder="1" applyAlignment="1">
      <alignment vertical="top" wrapText="1"/>
    </xf>
    <xf numFmtId="0" fontId="6" fillId="34" borderId="10" xfId="62" applyNumberFormat="1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44" fontId="6" fillId="33" borderId="10" xfId="62" applyFont="1" applyFill="1" applyBorder="1" applyAlignment="1">
      <alignment horizontal="center" vertical="center"/>
    </xf>
    <xf numFmtId="44" fontId="11" fillId="33" borderId="12" xfId="62" applyFont="1" applyFill="1" applyBorder="1" applyAlignment="1">
      <alignment horizontal="right" vertical="top" wrapText="1"/>
    </xf>
    <xf numFmtId="0" fontId="6" fillId="35" borderId="11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44" fontId="6" fillId="35" borderId="10" xfId="62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44" fontId="9" fillId="34" borderId="10" xfId="62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/>
    </xf>
    <xf numFmtId="169" fontId="8" fillId="38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4" borderId="10" xfId="6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44" fontId="17" fillId="0" borderId="0" xfId="62" applyFont="1" applyBorder="1" applyAlignment="1">
      <alignment vertical="center" wrapText="1"/>
    </xf>
    <xf numFmtId="44" fontId="38" fillId="34" borderId="10" xfId="62" applyFont="1" applyFill="1" applyBorder="1" applyAlignment="1">
      <alignment horizontal="center" vertical="center" wrapText="1"/>
    </xf>
    <xf numFmtId="44" fontId="38" fillId="0" borderId="10" xfId="62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4" fontId="37" fillId="0" borderId="0" xfId="62" applyFont="1" applyFill="1" applyAlignment="1">
      <alignment horizontal="center" vertical="center" wrapText="1"/>
    </xf>
    <xf numFmtId="49" fontId="20" fillId="34" borderId="0" xfId="0" applyNumberFormat="1" applyFont="1" applyFill="1" applyBorder="1" applyAlignment="1">
      <alignment vertical="center" wrapText="1"/>
    </xf>
    <xf numFmtId="49" fontId="0" fillId="34" borderId="0" xfId="0" applyNumberFormat="1" applyFill="1" applyBorder="1" applyAlignment="1">
      <alignment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wrapText="1"/>
    </xf>
    <xf numFmtId="44" fontId="32" fillId="37" borderId="10" xfId="0" applyNumberFormat="1" applyFont="1" applyFill="1" applyBorder="1" applyAlignment="1">
      <alignment wrapText="1"/>
    </xf>
    <xf numFmtId="0" fontId="32" fillId="39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178" fontId="32" fillId="33" borderId="10" xfId="0" applyNumberFormat="1" applyFont="1" applyFill="1" applyBorder="1" applyAlignment="1">
      <alignment vertical="center" wrapText="1"/>
    </xf>
    <xf numFmtId="169" fontId="32" fillId="37" borderId="10" xfId="62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right" wrapText="1"/>
    </xf>
    <xf numFmtId="44" fontId="32" fillId="33" borderId="10" xfId="62" applyFont="1" applyFill="1" applyBorder="1" applyAlignment="1">
      <alignment wrapText="1"/>
    </xf>
    <xf numFmtId="44" fontId="32" fillId="37" borderId="10" xfId="62" applyFont="1" applyFill="1" applyBorder="1" applyAlignment="1">
      <alignment horizontal="right" wrapText="1"/>
    </xf>
    <xf numFmtId="44" fontId="32" fillId="37" borderId="10" xfId="62" applyFont="1" applyFill="1" applyBorder="1" applyAlignment="1">
      <alignment wrapText="1"/>
    </xf>
    <xf numFmtId="0" fontId="33" fillId="34" borderId="10" xfId="0" applyFont="1" applyFill="1" applyBorder="1" applyAlignment="1">
      <alignment horizontal="center" wrapText="1"/>
    </xf>
    <xf numFmtId="44" fontId="33" fillId="34" borderId="10" xfId="62" applyFont="1" applyFill="1" applyBorder="1" applyAlignment="1">
      <alignment wrapText="1"/>
    </xf>
    <xf numFmtId="44" fontId="6" fillId="33" borderId="10" xfId="62" applyFont="1" applyFill="1" applyBorder="1" applyAlignment="1">
      <alignment horizontal="center" vertical="center" wrapText="1"/>
    </xf>
    <xf numFmtId="7" fontId="32" fillId="33" borderId="10" xfId="62" applyNumberFormat="1" applyFont="1" applyFill="1" applyBorder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7" fontId="9" fillId="0" borderId="10" xfId="62" applyNumberFormat="1" applyFont="1" applyFill="1" applyBorder="1" applyAlignment="1" applyProtection="1">
      <alignment/>
      <protection locked="0"/>
    </xf>
    <xf numFmtId="44" fontId="16" fillId="40" borderId="10" xfId="62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44" fontId="9" fillId="40" borderId="10" xfId="62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 vertical="center" wrapText="1"/>
    </xf>
    <xf numFmtId="44" fontId="6" fillId="0" borderId="10" xfId="62" applyFont="1" applyFill="1" applyBorder="1" applyAlignment="1">
      <alignment vertical="center" wrapText="1"/>
    </xf>
    <xf numFmtId="44" fontId="6" fillId="40" borderId="10" xfId="62" applyFont="1" applyFill="1" applyBorder="1" applyAlignment="1">
      <alignment vertical="center" wrapText="1"/>
    </xf>
    <xf numFmtId="44" fontId="6" fillId="33" borderId="10" xfId="62" applyFont="1" applyFill="1" applyBorder="1" applyAlignment="1">
      <alignment vertical="center" wrapText="1"/>
    </xf>
    <xf numFmtId="44" fontId="6" fillId="35" borderId="10" xfId="62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4" fontId="9" fillId="4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31" fillId="42" borderId="14" xfId="0" applyFont="1" applyFill="1" applyBorder="1" applyAlignment="1">
      <alignment horizontal="center" vertical="center" wrapText="1"/>
    </xf>
    <xf numFmtId="0" fontId="23" fillId="41" borderId="14" xfId="0" applyFont="1" applyFill="1" applyBorder="1" applyAlignment="1">
      <alignment horizontal="center" vertical="center" wrapText="1"/>
    </xf>
    <xf numFmtId="0" fontId="31" fillId="41" borderId="14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31" fillId="40" borderId="13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0" fontId="27" fillId="41" borderId="13" xfId="0" applyNumberFormat="1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left" vertical="center" wrapText="1"/>
    </xf>
    <xf numFmtId="0" fontId="24" fillId="41" borderId="13" xfId="0" applyFont="1" applyFill="1" applyBorder="1" applyAlignment="1">
      <alignment vertical="center" wrapText="1"/>
    </xf>
    <xf numFmtId="0" fontId="27" fillId="41" borderId="13" xfId="0" applyFont="1" applyFill="1" applyBorder="1" applyAlignment="1">
      <alignment horizontal="center" vertical="center" wrapText="1"/>
    </xf>
    <xf numFmtId="0" fontId="20" fillId="40" borderId="0" xfId="0" applyFont="1" applyFill="1" applyAlignment="1">
      <alignment horizontal="center"/>
    </xf>
    <xf numFmtId="0" fontId="24" fillId="40" borderId="13" xfId="0" applyFont="1" applyFill="1" applyBorder="1" applyAlignment="1">
      <alignment vertical="center" wrapText="1"/>
    </xf>
    <xf numFmtId="0" fontId="30" fillId="41" borderId="14" xfId="0" applyFont="1" applyFill="1" applyBorder="1" applyAlignment="1">
      <alignment horizontal="center" vertical="center" wrapText="1"/>
    </xf>
    <xf numFmtId="0" fontId="0" fillId="41" borderId="14" xfId="0" applyFill="1" applyBorder="1" applyAlignment="1">
      <alignment horizontal="left" vertical="center" wrapText="1"/>
    </xf>
    <xf numFmtId="0" fontId="0" fillId="41" borderId="14" xfId="0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vertical="center" wrapText="1"/>
    </xf>
    <xf numFmtId="0" fontId="20" fillId="40" borderId="13" xfId="0" applyFont="1" applyFill="1" applyBorder="1" applyAlignment="1">
      <alignment vertical="center"/>
    </xf>
    <xf numFmtId="0" fontId="24" fillId="40" borderId="19" xfId="0" applyFont="1" applyFill="1" applyBorder="1" applyAlignment="1">
      <alignment vertical="center" wrapText="1"/>
    </xf>
    <xf numFmtId="0" fontId="27" fillId="40" borderId="19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27" fillId="41" borderId="1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horizontal="left" vertical="center" wrapText="1"/>
    </xf>
    <xf numFmtId="0" fontId="24" fillId="41" borderId="10" xfId="0" applyFont="1" applyFill="1" applyBorder="1" applyAlignment="1">
      <alignment vertical="center" wrapText="1"/>
    </xf>
    <xf numFmtId="0" fontId="27" fillId="41" borderId="10" xfId="0" applyFont="1" applyFill="1" applyBorder="1" applyAlignment="1">
      <alignment horizontal="center" vertical="center" wrapText="1"/>
    </xf>
    <xf numFmtId="0" fontId="20" fillId="41" borderId="0" xfId="0" applyFont="1" applyFill="1" applyAlignment="1">
      <alignment/>
    </xf>
    <xf numFmtId="0" fontId="19" fillId="41" borderId="0" xfId="0" applyFont="1" applyFill="1" applyAlignment="1">
      <alignment/>
    </xf>
    <xf numFmtId="0" fontId="27" fillId="40" borderId="13" xfId="0" applyFont="1" applyFill="1" applyBorder="1" applyAlignment="1">
      <alignment horizontal="center" vertical="center" wrapText="1"/>
    </xf>
    <xf numFmtId="0" fontId="24" fillId="40" borderId="13" xfId="0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44" fontId="33" fillId="0" borderId="17" xfId="62" applyFont="1" applyFill="1" applyBorder="1" applyAlignment="1">
      <alignment horizontal="center" vertical="center" wrapText="1"/>
    </xf>
    <xf numFmtId="44" fontId="33" fillId="0" borderId="10" xfId="62" applyFont="1" applyFill="1" applyBorder="1" applyAlignment="1">
      <alignment horizontal="center" vertical="center" wrapText="1"/>
    </xf>
    <xf numFmtId="44" fontId="33" fillId="0" borderId="10" xfId="62" applyNumberFormat="1" applyFont="1" applyFill="1" applyBorder="1" applyAlignment="1">
      <alignment horizontal="center" vertical="center" wrapText="1"/>
    </xf>
    <xf numFmtId="178" fontId="32" fillId="33" borderId="10" xfId="0" applyNumberFormat="1" applyFont="1" applyFill="1" applyBorder="1" applyAlignment="1">
      <alignment vertical="center" wrapText="1"/>
    </xf>
    <xf numFmtId="0" fontId="33" fillId="43" borderId="10" xfId="0" applyFont="1" applyFill="1" applyBorder="1" applyAlignment="1">
      <alignment horizontal="center" vertical="center" wrapText="1"/>
    </xf>
    <xf numFmtId="0" fontId="33" fillId="43" borderId="10" xfId="0" applyFont="1" applyFill="1" applyBorder="1" applyAlignment="1">
      <alignment vertical="center" wrapText="1"/>
    </xf>
    <xf numFmtId="0" fontId="33" fillId="43" borderId="10" xfId="0" applyFont="1" applyFill="1" applyBorder="1" applyAlignment="1">
      <alignment horizontal="left" vertical="center" wrapText="1"/>
    </xf>
    <xf numFmtId="0" fontId="33" fillId="43" borderId="10" xfId="0" applyFont="1" applyFill="1" applyBorder="1" applyAlignment="1">
      <alignment horizontal="right" vertical="center" wrapText="1"/>
    </xf>
    <xf numFmtId="44" fontId="33" fillId="43" borderId="10" xfId="62" applyFont="1" applyFill="1" applyBorder="1" applyAlignment="1">
      <alignment horizontal="right"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33" fillId="34" borderId="10" xfId="0" applyNumberFormat="1" applyFont="1" applyFill="1" applyBorder="1" applyAlignment="1">
      <alignment vertical="center" wrapText="1"/>
    </xf>
    <xf numFmtId="49" fontId="33" fillId="34" borderId="10" xfId="0" applyNumberFormat="1" applyFont="1" applyFill="1" applyBorder="1" applyAlignment="1">
      <alignment horizontal="left" vertical="center" wrapText="1"/>
    </xf>
    <xf numFmtId="49" fontId="33" fillId="34" borderId="10" xfId="0" applyNumberFormat="1" applyFont="1" applyFill="1" applyBorder="1" applyAlignment="1">
      <alignment horizontal="right" vertical="center" wrapText="1"/>
    </xf>
    <xf numFmtId="44" fontId="33" fillId="34" borderId="10" xfId="62" applyFont="1" applyFill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69" fontId="33" fillId="0" borderId="10" xfId="0" applyNumberFormat="1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wrapText="1"/>
    </xf>
    <xf numFmtId="44" fontId="33" fillId="34" borderId="10" xfId="62" applyFont="1" applyFill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44" fontId="33" fillId="0" borderId="10" xfId="62" applyFont="1" applyFill="1" applyBorder="1" applyAlignment="1">
      <alignment wrapText="1"/>
    </xf>
    <xf numFmtId="0" fontId="33" fillId="44" borderId="10" xfId="0" applyFont="1" applyFill="1" applyBorder="1" applyAlignment="1">
      <alignment wrapText="1"/>
    </xf>
    <xf numFmtId="44" fontId="33" fillId="0" borderId="10" xfId="62" applyFont="1" applyBorder="1" applyAlignment="1">
      <alignment wrapText="1"/>
    </xf>
    <xf numFmtId="44" fontId="32" fillId="0" borderId="0" xfId="0" applyNumberFormat="1" applyFont="1" applyFill="1" applyAlignment="1">
      <alignment wrapText="1"/>
    </xf>
    <xf numFmtId="0" fontId="0" fillId="41" borderId="20" xfId="0" applyFill="1" applyBorder="1" applyAlignment="1">
      <alignment horizontal="center" vertical="center" wrapText="1"/>
    </xf>
    <xf numFmtId="0" fontId="74" fillId="40" borderId="13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vertical="center" wrapText="1"/>
    </xf>
    <xf numFmtId="0" fontId="19" fillId="45" borderId="11" xfId="0" applyFont="1" applyFill="1" applyBorder="1" applyAlignment="1">
      <alignment horizontal="center" vertical="center" wrapText="1"/>
    </xf>
    <xf numFmtId="0" fontId="19" fillId="45" borderId="15" xfId="0" applyFont="1" applyFill="1" applyBorder="1" applyAlignment="1">
      <alignment horizontal="center" vertical="center" wrapText="1"/>
    </xf>
    <xf numFmtId="0" fontId="19" fillId="45" borderId="12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left"/>
    </xf>
    <xf numFmtId="8" fontId="9" fillId="40" borderId="10" xfId="62" applyNumberFormat="1" applyFont="1" applyFill="1" applyBorder="1" applyAlignment="1">
      <alignment/>
    </xf>
    <xf numFmtId="44" fontId="9" fillId="40" borderId="10" xfId="62" applyFont="1" applyFill="1" applyBorder="1" applyAlignment="1" applyProtection="1">
      <alignment/>
      <protection locked="0"/>
    </xf>
    <xf numFmtId="0" fontId="9" fillId="40" borderId="10" xfId="0" applyFont="1" applyFill="1" applyBorder="1" applyAlignment="1">
      <alignment/>
    </xf>
    <xf numFmtId="44" fontId="9" fillId="40" borderId="10" xfId="62" applyFont="1" applyFill="1" applyBorder="1" applyAlignment="1">
      <alignment/>
    </xf>
    <xf numFmtId="0" fontId="9" fillId="40" borderId="10" xfId="0" applyFont="1" applyFill="1" applyBorder="1" applyAlignment="1">
      <alignment horizontal="center"/>
    </xf>
    <xf numFmtId="0" fontId="9" fillId="40" borderId="0" xfId="0" applyFont="1" applyFill="1" applyAlignment="1">
      <alignment/>
    </xf>
    <xf numFmtId="44" fontId="9" fillId="40" borderId="0" xfId="62" applyFont="1" applyFill="1" applyAlignment="1">
      <alignment/>
    </xf>
    <xf numFmtId="0" fontId="9" fillId="40" borderId="0" xfId="0" applyFont="1" applyFill="1" applyAlignment="1">
      <alignment horizontal="center"/>
    </xf>
    <xf numFmtId="44" fontId="11" fillId="40" borderId="10" xfId="62" applyFont="1" applyFill="1" applyBorder="1" applyAlignment="1">
      <alignment horizontal="right" vertical="top" wrapText="1"/>
    </xf>
    <xf numFmtId="44" fontId="6" fillId="40" borderId="10" xfId="62" applyFont="1" applyFill="1" applyBorder="1" applyAlignment="1">
      <alignment vertical="top" wrapText="1"/>
    </xf>
    <xf numFmtId="0" fontId="9" fillId="40" borderId="16" xfId="0" applyFont="1" applyFill="1" applyBorder="1" applyAlignment="1">
      <alignment horizontal="center" vertical="top" wrapText="1"/>
    </xf>
    <xf numFmtId="0" fontId="9" fillId="40" borderId="21" xfId="0" applyFont="1" applyFill="1" applyBorder="1" applyAlignment="1">
      <alignment horizontal="left" vertical="top" wrapText="1"/>
    </xf>
    <xf numFmtId="0" fontId="9" fillId="40" borderId="17" xfId="0" applyFont="1" applyFill="1" applyBorder="1" applyAlignment="1">
      <alignment horizontal="left" vertical="top" wrapText="1"/>
    </xf>
    <xf numFmtId="0" fontId="9" fillId="40" borderId="10" xfId="0" applyFont="1" applyFill="1" applyBorder="1" applyAlignment="1">
      <alignment horizontal="center" vertical="top" wrapText="1"/>
    </xf>
    <xf numFmtId="44" fontId="9" fillId="40" borderId="10" xfId="62" applyFont="1" applyFill="1" applyBorder="1" applyAlignment="1">
      <alignment horizontal="right" vertical="top" wrapText="1"/>
    </xf>
    <xf numFmtId="44" fontId="9" fillId="0" borderId="10" xfId="62" applyFont="1" applyFill="1" applyBorder="1" applyAlignment="1">
      <alignment horizontal="right" vertical="top" wrapText="1"/>
    </xf>
    <xf numFmtId="8" fontId="9" fillId="0" borderId="10" xfId="0" applyNumberFormat="1" applyFont="1" applyFill="1" applyBorder="1" applyAlignment="1">
      <alignment horizontal="right" vertical="top" wrapText="1"/>
    </xf>
    <xf numFmtId="8" fontId="9" fillId="40" borderId="0" xfId="62" applyNumberFormat="1" applyFont="1" applyFill="1" applyAlignment="1">
      <alignment/>
    </xf>
    <xf numFmtId="8" fontId="9" fillId="34" borderId="10" xfId="0" applyNumberFormat="1" applyFont="1" applyFill="1" applyBorder="1" applyAlignment="1">
      <alignment horizontal="right" vertical="top" wrapText="1"/>
    </xf>
    <xf numFmtId="8" fontId="9" fillId="34" borderId="10" xfId="62" applyNumberFormat="1" applyFont="1" applyFill="1" applyBorder="1" applyAlignment="1">
      <alignment horizontal="right" vertical="top" wrapText="1"/>
    </xf>
    <xf numFmtId="44" fontId="9" fillId="34" borderId="10" xfId="62" applyFont="1" applyFill="1" applyBorder="1" applyAlignment="1">
      <alignment horizontal="right"/>
    </xf>
    <xf numFmtId="0" fontId="6" fillId="0" borderId="16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vertical="top" wrapText="1"/>
    </xf>
    <xf numFmtId="0" fontId="11" fillId="33" borderId="21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left" vertical="top" wrapText="1"/>
    </xf>
    <xf numFmtId="0" fontId="9" fillId="40" borderId="1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4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top" wrapText="1"/>
    </xf>
    <xf numFmtId="0" fontId="6" fillId="34" borderId="2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40" borderId="16" xfId="0" applyFont="1" applyFill="1" applyBorder="1" applyAlignment="1">
      <alignment vertical="top" wrapText="1"/>
    </xf>
    <xf numFmtId="0" fontId="0" fillId="40" borderId="17" xfId="0" applyFill="1" applyBorder="1" applyAlignment="1">
      <alignment vertical="top" wrapText="1"/>
    </xf>
    <xf numFmtId="0" fontId="9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16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6" fillId="34" borderId="17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1" fillId="34" borderId="16" xfId="0" applyFont="1" applyFill="1" applyBorder="1" applyAlignment="1">
      <alignment vertical="top" wrapText="1"/>
    </xf>
    <xf numFmtId="0" fontId="11" fillId="34" borderId="21" xfId="0" applyFont="1" applyFill="1" applyBorder="1" applyAlignment="1">
      <alignment vertical="top" wrapText="1"/>
    </xf>
    <xf numFmtId="0" fontId="11" fillId="34" borderId="17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16" fillId="34" borderId="10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/>
    </xf>
    <xf numFmtId="0" fontId="11" fillId="37" borderId="16" xfId="0" applyFont="1" applyFill="1" applyBorder="1" applyAlignment="1">
      <alignment vertical="top" wrapText="1"/>
    </xf>
    <xf numFmtId="0" fontId="11" fillId="37" borderId="17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vertical="top" wrapText="1"/>
    </xf>
    <xf numFmtId="0" fontId="16" fillId="34" borderId="17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17" xfId="0" applyFont="1" applyFill="1" applyBorder="1" applyAlignment="1">
      <alignment vertical="top" wrapText="1"/>
    </xf>
    <xf numFmtId="0" fontId="15" fillId="34" borderId="21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vertical="top" wrapText="1"/>
    </xf>
    <xf numFmtId="0" fontId="14" fillId="33" borderId="17" xfId="0" applyFont="1" applyFill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4" fillId="33" borderId="21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21" xfId="0" applyFont="1" applyFill="1" applyBorder="1" applyAlignment="1">
      <alignment vertical="top" wrapText="1"/>
    </xf>
    <xf numFmtId="0" fontId="15" fillId="34" borderId="17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/>
    </xf>
    <xf numFmtId="0" fontId="14" fillId="34" borderId="16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34" borderId="1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4" fontId="6" fillId="33" borderId="10" xfId="62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41" borderId="22" xfId="0" applyFont="1" applyFill="1" applyBorder="1" applyAlignment="1">
      <alignment horizontal="left" vertical="center" wrapText="1"/>
    </xf>
    <xf numFmtId="0" fontId="30" fillId="41" borderId="23" xfId="0" applyFont="1" applyFill="1" applyBorder="1" applyAlignment="1">
      <alignment horizontal="left" vertical="center" wrapText="1"/>
    </xf>
    <xf numFmtId="0" fontId="30" fillId="41" borderId="18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34" borderId="13" xfId="0" applyNumberFormat="1" applyFont="1" applyFill="1" applyBorder="1" applyAlignment="1">
      <alignment horizontal="center" vertical="center" wrapText="1"/>
    </xf>
    <xf numFmtId="0" fontId="24" fillId="40" borderId="13" xfId="0" applyFont="1" applyFill="1" applyBorder="1" applyAlignment="1">
      <alignment horizontal="center" vertical="center" wrapText="1"/>
    </xf>
    <xf numFmtId="0" fontId="25" fillId="34" borderId="20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4" fillId="40" borderId="13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25" fillId="34" borderId="19" xfId="0" applyNumberFormat="1" applyFont="1" applyFill="1" applyBorder="1" applyAlignment="1">
      <alignment horizontal="center" vertical="center" wrapText="1"/>
    </xf>
    <xf numFmtId="0" fontId="24" fillId="40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9" xfId="0" applyNumberFormat="1" applyFont="1" applyFill="1" applyBorder="1" applyAlignment="1">
      <alignment horizontal="center" vertical="center" wrapText="1"/>
    </xf>
    <xf numFmtId="0" fontId="24" fillId="34" borderId="20" xfId="0" applyNumberFormat="1" applyFont="1" applyFill="1" applyBorder="1" applyAlignment="1">
      <alignment horizontal="center" vertical="center" wrapText="1"/>
    </xf>
    <xf numFmtId="0" fontId="24" fillId="34" borderId="14" xfId="0" applyNumberFormat="1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40" borderId="11" xfId="0" applyNumberFormat="1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left" vertical="center" wrapText="1"/>
    </xf>
    <xf numFmtId="0" fontId="0" fillId="40" borderId="14" xfId="0" applyFill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25" fillId="40" borderId="13" xfId="0" applyNumberFormat="1" applyFont="1" applyFill="1" applyBorder="1" applyAlignment="1">
      <alignment horizontal="center" vertical="center" wrapText="1"/>
    </xf>
    <xf numFmtId="0" fontId="24" fillId="40" borderId="13" xfId="0" applyNumberFormat="1" applyFont="1" applyFill="1" applyBorder="1" applyAlignment="1">
      <alignment horizontal="center" vertical="center" wrapText="1"/>
    </xf>
    <xf numFmtId="0" fontId="24" fillId="40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42" borderId="14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40" borderId="19" xfId="0" applyFont="1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vertical="center" wrapText="1"/>
    </xf>
    <xf numFmtId="49" fontId="0" fillId="34" borderId="0" xfId="0" applyNumberFormat="1" applyFill="1" applyBorder="1" applyAlignment="1">
      <alignment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right" vertical="center" wrapText="1"/>
    </xf>
    <xf numFmtId="0" fontId="32" fillId="46" borderId="10" xfId="0" applyFont="1" applyFill="1" applyBorder="1" applyAlignment="1">
      <alignment horizontal="left" vertical="center" wrapText="1"/>
    </xf>
    <xf numFmtId="0" fontId="32" fillId="46" borderId="1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right" vertical="center" wrapText="1"/>
    </xf>
    <xf numFmtId="0" fontId="32" fillId="35" borderId="0" xfId="0" applyFont="1" applyFill="1" applyAlignment="1">
      <alignment wrapText="1"/>
    </xf>
    <xf numFmtId="0" fontId="32" fillId="35" borderId="21" xfId="0" applyFont="1" applyFill="1" applyBorder="1" applyAlignment="1">
      <alignment wrapText="1"/>
    </xf>
    <xf numFmtId="0" fontId="33" fillId="0" borderId="21" xfId="0" applyFont="1" applyBorder="1" applyAlignment="1">
      <alignment wrapText="1"/>
    </xf>
    <xf numFmtId="0" fontId="32" fillId="35" borderId="10" xfId="0" applyFont="1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32" fillId="37" borderId="16" xfId="0" applyFont="1" applyFill="1" applyBorder="1" applyAlignment="1">
      <alignment horizontal="right" wrapText="1"/>
    </xf>
    <xf numFmtId="0" fontId="32" fillId="37" borderId="21" xfId="0" applyFont="1" applyFill="1" applyBorder="1" applyAlignment="1">
      <alignment horizontal="right" wrapText="1"/>
    </xf>
    <xf numFmtId="0" fontId="32" fillId="37" borderId="17" xfId="0" applyFont="1" applyFill="1" applyBorder="1" applyAlignment="1">
      <alignment horizontal="right" wrapText="1"/>
    </xf>
    <xf numFmtId="0" fontId="33" fillId="0" borderId="27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0" fontId="33" fillId="0" borderId="32" xfId="0" applyFont="1" applyBorder="1" applyAlignment="1">
      <alignment horizontal="center" wrapText="1"/>
    </xf>
    <xf numFmtId="0" fontId="32" fillId="35" borderId="28" xfId="0" applyFont="1" applyFill="1" applyBorder="1" applyAlignment="1">
      <alignment wrapText="1"/>
    </xf>
    <xf numFmtId="0" fontId="32" fillId="35" borderId="0" xfId="0" applyFont="1" applyFill="1" applyAlignment="1">
      <alignment wrapText="1"/>
    </xf>
    <xf numFmtId="0" fontId="30" fillId="35" borderId="0" xfId="0" applyFont="1" applyFill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wrapText="1"/>
    </xf>
    <xf numFmtId="44" fontId="1" fillId="0" borderId="17" xfId="0" applyNumberFormat="1" applyFont="1" applyBorder="1" applyAlignment="1">
      <alignment horizontal="center" wrapText="1"/>
    </xf>
    <xf numFmtId="0" fontId="35" fillId="33" borderId="37" xfId="0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 wrapText="1"/>
    </xf>
    <xf numFmtId="0" fontId="35" fillId="33" borderId="4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 wrapText="1"/>
    </xf>
    <xf numFmtId="49" fontId="20" fillId="34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1" sqref="G11"/>
    </sheetView>
  </sheetViews>
  <sheetFormatPr defaultColWidth="9.140625" defaultRowHeight="12.75"/>
  <cols>
    <col min="1" max="1" width="6.421875" style="23" customWidth="1"/>
    <col min="2" max="2" width="43.57421875" style="20" customWidth="1"/>
    <col min="3" max="3" width="47.7109375" style="19" bestFit="1" customWidth="1"/>
    <col min="4" max="4" width="13.7109375" style="21" bestFit="1" customWidth="1"/>
    <col min="5" max="5" width="22.8515625" style="21" customWidth="1"/>
    <col min="6" max="6" width="49.57421875" style="17" customWidth="1"/>
    <col min="7" max="16384" width="9.140625" style="19" customWidth="1"/>
  </cols>
  <sheetData>
    <row r="1" spans="1:6" ht="16.5">
      <c r="A1" s="172" t="s">
        <v>176</v>
      </c>
      <c r="B1" s="172" t="s">
        <v>184</v>
      </c>
      <c r="C1" s="172" t="s">
        <v>185</v>
      </c>
      <c r="D1" s="173" t="s">
        <v>182</v>
      </c>
      <c r="E1" s="173" t="s">
        <v>244</v>
      </c>
      <c r="F1" s="174" t="s">
        <v>271</v>
      </c>
    </row>
    <row r="2" spans="1:6" ht="54" customHeight="1">
      <c r="A2" s="78">
        <v>1</v>
      </c>
      <c r="B2" s="48" t="s">
        <v>619</v>
      </c>
      <c r="C2" s="49" t="s">
        <v>616</v>
      </c>
      <c r="D2" s="50" t="s">
        <v>269</v>
      </c>
      <c r="E2" s="51" t="s">
        <v>270</v>
      </c>
      <c r="F2" s="52" t="s">
        <v>626</v>
      </c>
    </row>
    <row r="3" spans="1:6" s="18" customFormat="1" ht="16.5">
      <c r="A3" s="78">
        <v>2</v>
      </c>
      <c r="B3" s="48" t="s">
        <v>594</v>
      </c>
      <c r="C3" s="49" t="s">
        <v>637</v>
      </c>
      <c r="D3" s="116">
        <v>551294615</v>
      </c>
      <c r="E3" s="117" t="s">
        <v>252</v>
      </c>
      <c r="F3" s="52" t="s">
        <v>409</v>
      </c>
    </row>
    <row r="4" spans="1:6" s="18" customFormat="1" ht="43.5" customHeight="1">
      <c r="A4" s="78">
        <v>3</v>
      </c>
      <c r="B4" s="48" t="s">
        <v>595</v>
      </c>
      <c r="C4" s="60" t="s">
        <v>422</v>
      </c>
      <c r="D4" s="116">
        <v>550420160</v>
      </c>
      <c r="E4" s="117" t="s">
        <v>246</v>
      </c>
      <c r="F4" s="52" t="s">
        <v>418</v>
      </c>
    </row>
    <row r="5" spans="1:6" s="18" customFormat="1" ht="16.5">
      <c r="A5" s="78">
        <v>4</v>
      </c>
      <c r="B5" s="48" t="s">
        <v>596</v>
      </c>
      <c r="C5" s="60" t="s">
        <v>423</v>
      </c>
      <c r="D5" s="116">
        <v>145901759</v>
      </c>
      <c r="E5" s="117" t="s">
        <v>272</v>
      </c>
      <c r="F5" s="60" t="s">
        <v>158</v>
      </c>
    </row>
    <row r="6" spans="1:6" s="18" customFormat="1" ht="16.5">
      <c r="A6" s="78">
        <v>5</v>
      </c>
      <c r="B6" s="48" t="s">
        <v>614</v>
      </c>
      <c r="C6" s="49" t="s">
        <v>412</v>
      </c>
      <c r="D6" s="116">
        <v>551298493</v>
      </c>
      <c r="E6" s="117" t="s">
        <v>253</v>
      </c>
      <c r="F6" s="49" t="s">
        <v>412</v>
      </c>
    </row>
    <row r="7" spans="1:6" s="18" customFormat="1" ht="36.75" customHeight="1">
      <c r="A7" s="118">
        <v>6</v>
      </c>
      <c r="B7" s="299" t="s">
        <v>615</v>
      </c>
      <c r="C7" s="300" t="s">
        <v>424</v>
      </c>
      <c r="D7" s="301">
        <v>551181667</v>
      </c>
      <c r="E7" s="302" t="s">
        <v>247</v>
      </c>
      <c r="F7" s="52" t="s">
        <v>369</v>
      </c>
    </row>
    <row r="8" spans="1:6" s="18" customFormat="1" ht="32.25">
      <c r="A8" s="78">
        <v>7</v>
      </c>
      <c r="B8" s="48" t="s">
        <v>597</v>
      </c>
      <c r="C8" s="49" t="s">
        <v>434</v>
      </c>
      <c r="D8" s="116">
        <v>550416393</v>
      </c>
      <c r="E8" s="117" t="s">
        <v>254</v>
      </c>
      <c r="F8" s="49" t="str">
        <f>C8</f>
        <v>07-200 Wyszków, ul. 1 Maja 23a</v>
      </c>
    </row>
    <row r="9" spans="1:6" s="18" customFormat="1" ht="16.5">
      <c r="A9" s="78">
        <v>8</v>
      </c>
      <c r="B9" s="48" t="s">
        <v>598</v>
      </c>
      <c r="C9" s="49" t="s">
        <v>159</v>
      </c>
      <c r="D9" s="116">
        <v>550014826</v>
      </c>
      <c r="E9" s="117" t="s">
        <v>255</v>
      </c>
      <c r="F9" s="49" t="s">
        <v>31</v>
      </c>
    </row>
    <row r="10" spans="1:6" s="18" customFormat="1" ht="35.25" customHeight="1">
      <c r="A10" s="78">
        <v>9</v>
      </c>
      <c r="B10" s="48" t="s">
        <v>599</v>
      </c>
      <c r="C10" s="49" t="s">
        <v>425</v>
      </c>
      <c r="D10" s="116">
        <v>550324372</v>
      </c>
      <c r="E10" s="117" t="s">
        <v>245</v>
      </c>
      <c r="F10" s="48" t="s">
        <v>413</v>
      </c>
    </row>
    <row r="11" spans="1:6" s="56" customFormat="1" ht="16.5">
      <c r="A11" s="78">
        <v>10</v>
      </c>
      <c r="B11" s="303" t="s">
        <v>600</v>
      </c>
      <c r="C11" s="49" t="s">
        <v>414</v>
      </c>
      <c r="D11" s="116">
        <v>550027585</v>
      </c>
      <c r="E11" s="117" t="s">
        <v>248</v>
      </c>
      <c r="F11" s="49" t="s">
        <v>414</v>
      </c>
    </row>
    <row r="12" spans="1:6" s="56" customFormat="1" ht="16.5">
      <c r="A12" s="78">
        <v>11</v>
      </c>
      <c r="B12" s="48" t="s">
        <v>601</v>
      </c>
      <c r="C12" s="60" t="s">
        <v>410</v>
      </c>
      <c r="D12" s="116">
        <v>550324343</v>
      </c>
      <c r="E12" s="117" t="s">
        <v>256</v>
      </c>
      <c r="F12" s="60" t="s">
        <v>410</v>
      </c>
    </row>
    <row r="13" spans="1:6" s="18" customFormat="1" ht="16.5">
      <c r="A13" s="78">
        <v>12</v>
      </c>
      <c r="B13" s="303" t="s">
        <v>602</v>
      </c>
      <c r="C13" s="49" t="s">
        <v>415</v>
      </c>
      <c r="D13" s="116">
        <v>550324366</v>
      </c>
      <c r="E13" s="117" t="s">
        <v>249</v>
      </c>
      <c r="F13" s="49" t="s">
        <v>415</v>
      </c>
    </row>
    <row r="14" spans="1:6" s="18" customFormat="1" ht="32.25">
      <c r="A14" s="78">
        <v>13</v>
      </c>
      <c r="B14" s="303" t="s">
        <v>603</v>
      </c>
      <c r="C14" s="49" t="s">
        <v>578</v>
      </c>
      <c r="D14" s="304" t="s">
        <v>160</v>
      </c>
      <c r="E14" s="305" t="s">
        <v>268</v>
      </c>
      <c r="F14" s="49" t="str">
        <f>C14</f>
        <v>07-200 Wyszków, ul. 11 Listopada 62</v>
      </c>
    </row>
    <row r="15" spans="1:6" s="18" customFormat="1" ht="32.25">
      <c r="A15" s="78">
        <v>14</v>
      </c>
      <c r="B15" s="303" t="s">
        <v>604</v>
      </c>
      <c r="C15" s="49" t="s">
        <v>441</v>
      </c>
      <c r="D15" s="116" t="s">
        <v>213</v>
      </c>
      <c r="E15" s="117" t="s">
        <v>257</v>
      </c>
      <c r="F15" s="49" t="str">
        <f>C15</f>
        <v>07-200 Wyszków, ul. Jana Matejki 5</v>
      </c>
    </row>
    <row r="16" spans="1:6" s="56" customFormat="1" ht="43.5" customHeight="1">
      <c r="A16" s="78">
        <v>15</v>
      </c>
      <c r="B16" s="48" t="s">
        <v>605</v>
      </c>
      <c r="C16" s="49" t="s">
        <v>444</v>
      </c>
      <c r="D16" s="306" t="s">
        <v>258</v>
      </c>
      <c r="E16" s="117" t="s">
        <v>445</v>
      </c>
      <c r="F16" s="49" t="str">
        <f>C16</f>
        <v>07-200 Wyszków, Leszczydół Stary 38</v>
      </c>
    </row>
    <row r="17" spans="1:6" ht="32.25">
      <c r="A17" s="78">
        <v>16</v>
      </c>
      <c r="B17" s="48" t="s">
        <v>606</v>
      </c>
      <c r="C17" s="49" t="s">
        <v>449</v>
      </c>
      <c r="D17" s="116" t="s">
        <v>214</v>
      </c>
      <c r="E17" s="117" t="s">
        <v>259</v>
      </c>
      <c r="F17" s="49" t="str">
        <f>C17</f>
        <v>07-201 Wyszków 3, Lucynów, ul. Szkolna 12</v>
      </c>
    </row>
    <row r="18" spans="1:6" ht="36" customHeight="1">
      <c r="A18" s="78">
        <v>17</v>
      </c>
      <c r="B18" s="303" t="s">
        <v>607</v>
      </c>
      <c r="C18" s="49" t="s">
        <v>216</v>
      </c>
      <c r="D18" s="307">
        <v>141086200</v>
      </c>
      <c r="E18" s="308" t="s">
        <v>261</v>
      </c>
      <c r="F18" s="52" t="s">
        <v>216</v>
      </c>
    </row>
    <row r="19" spans="1:6" ht="62.25" customHeight="1">
      <c r="A19" s="78">
        <v>18</v>
      </c>
      <c r="B19" s="303" t="s">
        <v>608</v>
      </c>
      <c r="C19" s="60" t="s">
        <v>215</v>
      </c>
      <c r="D19" s="115" t="s">
        <v>43</v>
      </c>
      <c r="E19" s="309" t="s">
        <v>384</v>
      </c>
      <c r="F19" s="60" t="str">
        <f>C19</f>
        <v>Skuszew, ul. Przejazdowa 81, 07-201 Wyszków</v>
      </c>
    </row>
    <row r="20" spans="1:6" ht="32.25">
      <c r="A20" s="78">
        <v>19</v>
      </c>
      <c r="B20" s="48" t="s">
        <v>609</v>
      </c>
      <c r="C20" s="49" t="s">
        <v>428</v>
      </c>
      <c r="D20" s="116">
        <v>550719484</v>
      </c>
      <c r="E20" s="117" t="s">
        <v>260</v>
      </c>
      <c r="F20" s="49" t="s">
        <v>428</v>
      </c>
    </row>
    <row r="21" spans="1:6" s="57" customFormat="1" ht="16.5">
      <c r="A21" s="119">
        <v>20</v>
      </c>
      <c r="B21" s="123" t="s">
        <v>610</v>
      </c>
      <c r="C21" s="120" t="s">
        <v>571</v>
      </c>
      <c r="D21" s="121">
        <v>551314967</v>
      </c>
      <c r="E21" s="122" t="s">
        <v>262</v>
      </c>
      <c r="F21" s="120" t="str">
        <f>C21</f>
        <v>07-200 Wyszków, ul. Geodetów 45</v>
      </c>
    </row>
    <row r="22" spans="1:6" ht="16.5">
      <c r="A22" s="78">
        <v>21</v>
      </c>
      <c r="B22" s="303" t="s">
        <v>611</v>
      </c>
      <c r="C22" s="49" t="s">
        <v>217</v>
      </c>
      <c r="D22" s="121">
        <v>551333982</v>
      </c>
      <c r="E22" s="117" t="s">
        <v>263</v>
      </c>
      <c r="F22" s="52" t="s">
        <v>217</v>
      </c>
    </row>
    <row r="23" spans="1:6" ht="40.5" customHeight="1">
      <c r="A23" s="78">
        <v>22</v>
      </c>
      <c r="B23" s="48" t="s">
        <v>612</v>
      </c>
      <c r="C23" s="49" t="s">
        <v>411</v>
      </c>
      <c r="D23" s="116">
        <v>551333456</v>
      </c>
      <c r="E23" s="117" t="s">
        <v>264</v>
      </c>
      <c r="F23" s="49" t="s">
        <v>411</v>
      </c>
    </row>
    <row r="24" spans="1:6" ht="36" customHeight="1">
      <c r="A24" s="78">
        <v>23</v>
      </c>
      <c r="B24" s="48" t="s">
        <v>613</v>
      </c>
      <c r="C24" s="49" t="s">
        <v>410</v>
      </c>
      <c r="D24" s="116">
        <v>141248512</v>
      </c>
      <c r="E24" s="117" t="s">
        <v>250</v>
      </c>
      <c r="F24" s="48" t="s">
        <v>410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2"/>
  <sheetViews>
    <sheetView tabSelected="1" defaultGridColor="0" zoomScale="85" zoomScaleNormal="85" zoomScalePageLayoutView="0" colorId="59" workbookViewId="0" topLeftCell="A1">
      <selection activeCell="I10" sqref="I10"/>
    </sheetView>
  </sheetViews>
  <sheetFormatPr defaultColWidth="9.140625" defaultRowHeight="15" customHeight="1"/>
  <cols>
    <col min="1" max="1" width="5.140625" style="4" customWidth="1"/>
    <col min="2" max="2" width="38.140625" style="1" customWidth="1"/>
    <col min="3" max="4" width="22.28125" style="5" bestFit="1" customWidth="1"/>
    <col min="5" max="16384" width="9.140625" style="1" customWidth="1"/>
  </cols>
  <sheetData>
    <row r="1" spans="1:4" ht="15" customHeight="1">
      <c r="A1" s="353" t="s">
        <v>181</v>
      </c>
      <c r="B1" s="354"/>
      <c r="C1" s="355"/>
      <c r="D1" s="10"/>
    </row>
    <row r="2" spans="1:3" ht="15" customHeight="1">
      <c r="A2" s="9" t="s">
        <v>176</v>
      </c>
      <c r="B2" s="9" t="s">
        <v>180</v>
      </c>
      <c r="C2" s="15" t="s">
        <v>169</v>
      </c>
    </row>
    <row r="3" spans="1:3" ht="15" customHeight="1">
      <c r="A3" s="3">
        <v>1</v>
      </c>
      <c r="B3" s="12" t="s">
        <v>243</v>
      </c>
      <c r="C3" s="11">
        <f>D12+D21+D30+D45+D53+D68+D77+D86+D95+D112+D121+D130+D139+D148+D157+D166+D175+D184+D192</f>
        <v>164056163.89</v>
      </c>
    </row>
    <row r="4" spans="1:3" ht="15" customHeight="1">
      <c r="A4" s="3">
        <v>2</v>
      </c>
      <c r="B4" s="2" t="s">
        <v>211</v>
      </c>
      <c r="C4" s="11">
        <f>D13+D22+D69+D78+D87+D96+D104+D113+D122+D131+D140+D149+D158+D167+D176+D193</f>
        <v>12426997.76</v>
      </c>
    </row>
    <row r="5" spans="1:3" ht="15" customHeight="1">
      <c r="A5" s="3">
        <v>3</v>
      </c>
      <c r="B5" s="12" t="s">
        <v>377</v>
      </c>
      <c r="C5" s="11">
        <f>D14+D23+D31+D38+D46+D54+D61+D70+D79+D88+D97+D105+D114+D123+D132+D141+D150+D159+D168+D177+D185+D194+D201</f>
        <v>5437307.84</v>
      </c>
    </row>
    <row r="6" spans="1:4" ht="15" customHeight="1">
      <c r="A6" s="3">
        <v>4</v>
      </c>
      <c r="B6" s="310" t="s">
        <v>636</v>
      </c>
      <c r="C6" s="311">
        <f>D15+D24+D32+D39+D47+D55+D62+D71+D80+D89+D98+D106+D115+D124+D133+D142+D151+D160+D169+D178+D186+D195+D202</f>
        <v>3379420.3599999994</v>
      </c>
      <c r="D6" s="328"/>
    </row>
    <row r="7" spans="1:4" ht="27.75" customHeight="1">
      <c r="A7" s="335" t="s">
        <v>187</v>
      </c>
      <c r="B7" s="337"/>
      <c r="C7" s="163" t="s">
        <v>182</v>
      </c>
      <c r="D7" s="6" t="str">
        <f>Jednostki!D2</f>
        <v>Regon Gminy: 550667994
Regon UM: 000524938</v>
      </c>
    </row>
    <row r="8" spans="1:4" ht="14.25" customHeight="1">
      <c r="A8" s="356" t="str">
        <f>Jednostki!B2</f>
        <v>Gmina Wyszków
</v>
      </c>
      <c r="B8" s="357"/>
      <c r="C8" s="356"/>
      <c r="D8" s="357"/>
    </row>
    <row r="9" spans="1:4" ht="15" customHeight="1">
      <c r="A9" s="335" t="s">
        <v>183</v>
      </c>
      <c r="B9" s="336"/>
      <c r="C9" s="336"/>
      <c r="D9" s="337"/>
    </row>
    <row r="10" spans="1:4" ht="15.75" customHeight="1">
      <c r="A10" s="356" t="str">
        <f>Jednostki!F2</f>
        <v>zgodnie z wykazem budynków i budowli</v>
      </c>
      <c r="B10" s="358"/>
      <c r="C10" s="358"/>
      <c r="D10" s="357"/>
    </row>
    <row r="11" spans="1:4" s="7" customFormat="1" ht="15" customHeight="1">
      <c r="A11" s="161" t="s">
        <v>179</v>
      </c>
      <c r="B11" s="340" t="s">
        <v>168</v>
      </c>
      <c r="C11" s="341"/>
      <c r="D11" s="162" t="s">
        <v>169</v>
      </c>
    </row>
    <row r="12" spans="1:4" ht="15" customHeight="1">
      <c r="A12" s="8">
        <v>1</v>
      </c>
      <c r="B12" s="359" t="str">
        <f>B$3</f>
        <v>Budynki </v>
      </c>
      <c r="C12" s="359"/>
      <c r="D12" s="55">
        <f>'zakładka 3 Budynki'!Q46</f>
        <v>66148608.08</v>
      </c>
    </row>
    <row r="13" spans="1:4" ht="15" customHeight="1">
      <c r="A13" s="8">
        <v>2</v>
      </c>
      <c r="B13" s="359" t="str">
        <f>B$4</f>
        <v>Budowle</v>
      </c>
      <c r="C13" s="359"/>
      <c r="D13" s="55">
        <f>'zakładka 5 budowle'!E28</f>
        <v>4366552.510000001</v>
      </c>
    </row>
    <row r="14" spans="1:4" ht="15" customHeight="1">
      <c r="A14" s="8">
        <v>3</v>
      </c>
      <c r="B14" s="360" t="str">
        <f>B$5</f>
        <v>Maszyny, urządzenia i wyposażenie</v>
      </c>
      <c r="C14" s="360"/>
      <c r="D14" s="312">
        <f>18361+330714.59+104658.49</f>
        <v>453734.08</v>
      </c>
    </row>
    <row r="15" spans="1:4" ht="15" customHeight="1">
      <c r="A15" s="3">
        <v>4</v>
      </c>
      <c r="B15" s="313" t="s">
        <v>634</v>
      </c>
      <c r="C15" s="314"/>
      <c r="D15" s="311">
        <v>874128.25</v>
      </c>
    </row>
    <row r="16" spans="1:4" ht="15" customHeight="1">
      <c r="A16" s="335" t="s">
        <v>187</v>
      </c>
      <c r="B16" s="337"/>
      <c r="C16" s="16" t="s">
        <v>182</v>
      </c>
      <c r="D16" s="35">
        <f>Jednostki!D3</f>
        <v>551294615</v>
      </c>
    </row>
    <row r="17" spans="1:4" ht="15" customHeight="1">
      <c r="A17" s="351" t="str">
        <f>Jednostki!B3</f>
        <v>2. Wyszkowski Ośrodek Sportu i Rekreacji</v>
      </c>
      <c r="B17" s="352"/>
      <c r="C17" s="351" t="str">
        <f>Jednostki!C3</f>
        <v>07-200 Wyszków, ul. T. Kościuszki 54</v>
      </c>
      <c r="D17" s="352"/>
    </row>
    <row r="18" spans="1:4" ht="15" customHeight="1">
      <c r="A18" s="335" t="s">
        <v>183</v>
      </c>
      <c r="B18" s="336"/>
      <c r="C18" s="336"/>
      <c r="D18" s="337"/>
    </row>
    <row r="19" spans="1:4" ht="15" customHeight="1">
      <c r="A19" s="351" t="str">
        <f>Jednostki!F3</f>
        <v>07-200 Wyszków ul. Kościuszki 54, Geodetów 45</v>
      </c>
      <c r="B19" s="363"/>
      <c r="C19" s="363"/>
      <c r="D19" s="352"/>
    </row>
    <row r="20" spans="1:4" s="7" customFormat="1" ht="15" customHeight="1">
      <c r="A20" s="161" t="s">
        <v>179</v>
      </c>
      <c r="B20" s="340" t="s">
        <v>168</v>
      </c>
      <c r="C20" s="341"/>
      <c r="D20" s="162" t="s">
        <v>169</v>
      </c>
    </row>
    <row r="21" spans="1:4" ht="15" customHeight="1">
      <c r="A21" s="126">
        <v>1</v>
      </c>
      <c r="B21" s="349" t="str">
        <f>B$3</f>
        <v>Budynki </v>
      </c>
      <c r="C21" s="350"/>
      <c r="D21" s="127">
        <f>'zakładka 3 Budynki'!Q50</f>
        <v>25141527</v>
      </c>
    </row>
    <row r="22" spans="1:4" ht="15" customHeight="1">
      <c r="A22" s="128">
        <v>2</v>
      </c>
      <c r="B22" s="349" t="str">
        <f>B$4</f>
        <v>Budowle</v>
      </c>
      <c r="C22" s="350"/>
      <c r="D22" s="55">
        <f>'zakładka 5 budowle'!E33</f>
        <v>1801974</v>
      </c>
    </row>
    <row r="23" spans="1:4" ht="15" customHeight="1">
      <c r="A23" s="128">
        <v>3</v>
      </c>
      <c r="B23" s="349" t="str">
        <f>B$5</f>
        <v>Maszyny, urządzenia i wyposażenie</v>
      </c>
      <c r="C23" s="350"/>
      <c r="D23" s="55">
        <v>1138806</v>
      </c>
    </row>
    <row r="24" spans="1:4" ht="15" customHeight="1">
      <c r="A24" s="315">
        <v>4</v>
      </c>
      <c r="B24" s="316" t="s">
        <v>634</v>
      </c>
      <c r="C24" s="317"/>
      <c r="D24" s="314">
        <v>5213</v>
      </c>
    </row>
    <row r="25" spans="1:4" ht="15" customHeight="1">
      <c r="A25" s="335" t="s">
        <v>187</v>
      </c>
      <c r="B25" s="337"/>
      <c r="C25" s="16" t="s">
        <v>182</v>
      </c>
      <c r="D25" s="130">
        <f>Jednostki!D4</f>
        <v>550420160</v>
      </c>
    </row>
    <row r="26" spans="1:4" ht="15" customHeight="1">
      <c r="A26" s="332" t="str">
        <f>Jednostki!B4</f>
        <v>3. Ośrodek Pomocy Społecznej</v>
      </c>
      <c r="B26" s="334"/>
      <c r="C26" s="332" t="str">
        <f>Jednostki!C4</f>
        <v>07-200 Wyszków, ul. 3-go  Maja 16</v>
      </c>
      <c r="D26" s="334"/>
    </row>
    <row r="27" spans="1:4" ht="15" customHeight="1">
      <c r="A27" s="335" t="s">
        <v>183</v>
      </c>
      <c r="B27" s="336"/>
      <c r="C27" s="336"/>
      <c r="D27" s="337"/>
    </row>
    <row r="28" spans="1:4" ht="39.75" customHeight="1">
      <c r="A28" s="332" t="str">
        <f>Jednostki!F4</f>
        <v>07-200 Wyszków ul. 3 Maja 16, 
Dom Dziennego Pobytu "Senior" 07-200 ul. 3 Maja 18; 
świetlica: 07-201 Wyszków, Skuszew ul. Turystyczna 6</v>
      </c>
      <c r="B28" s="333"/>
      <c r="C28" s="333"/>
      <c r="D28" s="334"/>
    </row>
    <row r="29" spans="1:4" s="7" customFormat="1" ht="15" customHeight="1">
      <c r="A29" s="161" t="s">
        <v>179</v>
      </c>
      <c r="B29" s="340" t="s">
        <v>168</v>
      </c>
      <c r="C29" s="341"/>
      <c r="D29" s="162" t="s">
        <v>169</v>
      </c>
    </row>
    <row r="30" spans="1:4" s="7" customFormat="1" ht="15" customHeight="1">
      <c r="A30" s="124">
        <v>1</v>
      </c>
      <c r="B30" s="347" t="s">
        <v>378</v>
      </c>
      <c r="C30" s="361"/>
      <c r="D30" s="131">
        <f>'zakładka 3 Budynki'!Q52</f>
        <v>24000</v>
      </c>
    </row>
    <row r="31" spans="1:4" ht="15" customHeight="1">
      <c r="A31" s="126">
        <v>3</v>
      </c>
      <c r="B31" s="338" t="str">
        <f>B$5</f>
        <v>Maszyny, urządzenia i wyposażenie</v>
      </c>
      <c r="C31" s="339"/>
      <c r="D31" s="327">
        <v>151538.3</v>
      </c>
    </row>
    <row r="32" spans="1:4" ht="15" customHeight="1">
      <c r="A32" s="315">
        <v>4</v>
      </c>
      <c r="B32" s="316" t="s">
        <v>634</v>
      </c>
      <c r="C32" s="317"/>
      <c r="D32" s="314">
        <v>23610.94</v>
      </c>
    </row>
    <row r="33" spans="1:4" ht="15" customHeight="1">
      <c r="A33" s="335" t="s">
        <v>187</v>
      </c>
      <c r="B33" s="337"/>
      <c r="C33" s="16" t="s">
        <v>182</v>
      </c>
      <c r="D33" s="130">
        <f>Jednostki!D5</f>
        <v>145901759</v>
      </c>
    </row>
    <row r="34" spans="1:4" ht="18" customHeight="1">
      <c r="A34" s="332" t="str">
        <f>Jednostki!B5</f>
        <v>4. Środowiskowy Dom Samopomocy "Soteria"</v>
      </c>
      <c r="B34" s="334"/>
      <c r="C34" s="332" t="str">
        <f>Jednostki!C5</f>
        <v>07-200 Wyszków, ul. KEN 2</v>
      </c>
      <c r="D34" s="334"/>
    </row>
    <row r="35" spans="1:4" ht="15" customHeight="1">
      <c r="A35" s="335" t="s">
        <v>183</v>
      </c>
      <c r="B35" s="336"/>
      <c r="C35" s="336"/>
      <c r="D35" s="337"/>
    </row>
    <row r="36" spans="1:4" ht="15" customHeight="1">
      <c r="A36" s="332" t="str">
        <f>Jednostki!F5</f>
        <v>ul. KEN 2, 07-200 Wyszków</v>
      </c>
      <c r="B36" s="333"/>
      <c r="C36" s="333"/>
      <c r="D36" s="334"/>
    </row>
    <row r="37" spans="1:4" s="7" customFormat="1" ht="15" customHeight="1">
      <c r="A37" s="161" t="s">
        <v>179</v>
      </c>
      <c r="B37" s="340" t="s">
        <v>168</v>
      </c>
      <c r="C37" s="341"/>
      <c r="D37" s="162" t="s">
        <v>169</v>
      </c>
    </row>
    <row r="38" spans="1:4" ht="15" customHeight="1">
      <c r="A38" s="126">
        <v>3</v>
      </c>
      <c r="B38" s="338" t="str">
        <f>B$5</f>
        <v>Maszyny, urządzenia i wyposażenie</v>
      </c>
      <c r="C38" s="339"/>
      <c r="D38" s="55">
        <v>79864.83</v>
      </c>
    </row>
    <row r="39" spans="1:4" ht="15" customHeight="1">
      <c r="A39" s="315">
        <v>4</v>
      </c>
      <c r="B39" s="316" t="s">
        <v>634</v>
      </c>
      <c r="C39" s="317"/>
      <c r="D39" s="314">
        <v>0</v>
      </c>
    </row>
    <row r="40" spans="1:4" ht="15" customHeight="1">
      <c r="A40" s="335" t="s">
        <v>187</v>
      </c>
      <c r="B40" s="337"/>
      <c r="C40" s="16" t="s">
        <v>182</v>
      </c>
      <c r="D40" s="130">
        <f>Jednostki!D6</f>
        <v>551298493</v>
      </c>
    </row>
    <row r="41" spans="1:4" ht="15" customHeight="1">
      <c r="A41" s="332" t="str">
        <f>Jednostki!B6</f>
        <v>5. Wyszkowski Ośrodek Kultury "Hutnik"</v>
      </c>
      <c r="B41" s="334"/>
      <c r="C41" s="332" t="str">
        <f>Jednostki!C6</f>
        <v>07-200 Wyszków, ul. Prosta 7</v>
      </c>
      <c r="D41" s="334"/>
    </row>
    <row r="42" spans="1:4" ht="15" customHeight="1">
      <c r="A42" s="335" t="s">
        <v>183</v>
      </c>
      <c r="B42" s="336"/>
      <c r="C42" s="336"/>
      <c r="D42" s="337"/>
    </row>
    <row r="43" spans="1:4" ht="15" customHeight="1">
      <c r="A43" s="332" t="str">
        <f>Jednostki!F6</f>
        <v>07-200 Wyszków, ul. Prosta 7</v>
      </c>
      <c r="B43" s="333"/>
      <c r="C43" s="333"/>
      <c r="D43" s="334"/>
    </row>
    <row r="44" spans="1:4" s="7" customFormat="1" ht="15" customHeight="1">
      <c r="A44" s="161" t="s">
        <v>179</v>
      </c>
      <c r="B44" s="340" t="s">
        <v>168</v>
      </c>
      <c r="C44" s="341"/>
      <c r="D44" s="162" t="s">
        <v>169</v>
      </c>
    </row>
    <row r="45" spans="1:4" ht="15" customHeight="1">
      <c r="A45" s="126">
        <v>1</v>
      </c>
      <c r="B45" s="338" t="str">
        <f>B$3</f>
        <v>Budynki </v>
      </c>
      <c r="C45" s="339"/>
      <c r="D45" s="55">
        <f>'zakładka 3 Budynki'!Q56</f>
        <v>2712000</v>
      </c>
    </row>
    <row r="46" spans="1:4" ht="15" customHeight="1">
      <c r="A46" s="126">
        <v>3</v>
      </c>
      <c r="B46" s="338" t="str">
        <f>B$5</f>
        <v>Maszyny, urządzenia i wyposażenie</v>
      </c>
      <c r="C46" s="339"/>
      <c r="D46" s="55">
        <v>405871.91</v>
      </c>
    </row>
    <row r="47" spans="1:4" ht="15" customHeight="1">
      <c r="A47" s="318">
        <v>4</v>
      </c>
      <c r="B47" s="316" t="s">
        <v>634</v>
      </c>
      <c r="C47" s="317"/>
      <c r="D47" s="317">
        <v>456334.73</v>
      </c>
    </row>
    <row r="48" spans="1:4" ht="15" customHeight="1">
      <c r="A48" s="335" t="s">
        <v>187</v>
      </c>
      <c r="B48" s="337"/>
      <c r="C48" s="16" t="s">
        <v>182</v>
      </c>
      <c r="D48" s="130">
        <f>Jednostki!D7</f>
        <v>551181667</v>
      </c>
    </row>
    <row r="49" spans="1:4" ht="27" customHeight="1">
      <c r="A49" s="332" t="str">
        <f>Jednostki!B7</f>
        <v>6. Miejsko-Gminna Biblioteka Publiczna im. Cypriana Kamila Norwida</v>
      </c>
      <c r="B49" s="334"/>
      <c r="C49" s="332" t="str">
        <f>Jednostki!C7</f>
        <v>07-200 Wyszków, ul. Gen.Sowińskiego 80</v>
      </c>
      <c r="D49" s="334"/>
    </row>
    <row r="50" spans="1:4" ht="15" customHeight="1">
      <c r="A50" s="335" t="s">
        <v>183</v>
      </c>
      <c r="B50" s="336"/>
      <c r="C50" s="336"/>
      <c r="D50" s="337"/>
    </row>
    <row r="51" spans="1:4" ht="80.25" customHeight="1">
      <c r="A51" s="332" t="str">
        <f>Jednostki!F7</f>
        <v>07-200 Wyszków, ul. Gen.Sowińskiego 80, filie biblioteczne: 
1. Nr 1; Rybienko Leśne, ul. Batorego 6 07-201 Wyszków
2. Leszczydół Stary 38, 07-200 Wyszków
3. Lucynów, ul. Szkolna 12 07-201 Wyszków 3
4. Leszczydół Nowiny, ul. Szkolna 26
5. Rybno, ul. Wyszkowska 105, 07-200 Wyszków  </v>
      </c>
      <c r="B51" s="333"/>
      <c r="C51" s="333"/>
      <c r="D51" s="334"/>
    </row>
    <row r="52" spans="1:4" s="7" customFormat="1" ht="15" customHeight="1">
      <c r="A52" s="124" t="s">
        <v>179</v>
      </c>
      <c r="B52" s="343" t="s">
        <v>168</v>
      </c>
      <c r="C52" s="344"/>
      <c r="D52" s="125" t="s">
        <v>169</v>
      </c>
    </row>
    <row r="53" spans="1:4" ht="15" customHeight="1">
      <c r="A53" s="126">
        <v>1</v>
      </c>
      <c r="B53" s="338" t="str">
        <f>B$3</f>
        <v>Budynki </v>
      </c>
      <c r="C53" s="339"/>
      <c r="D53" s="55">
        <f>'zakładka 3 Budynki'!Q58</f>
        <v>3646000</v>
      </c>
    </row>
    <row r="54" spans="1:4" ht="15" customHeight="1">
      <c r="A54" s="126">
        <v>3</v>
      </c>
      <c r="B54" s="338" t="str">
        <f>B$5</f>
        <v>Maszyny, urządzenia i wyposażenie</v>
      </c>
      <c r="C54" s="339"/>
      <c r="D54" s="55">
        <v>222224.33</v>
      </c>
    </row>
    <row r="55" spans="1:4" ht="15" customHeight="1">
      <c r="A55" s="318">
        <v>4</v>
      </c>
      <c r="B55" s="316" t="s">
        <v>634</v>
      </c>
      <c r="C55" s="317"/>
      <c r="D55" s="317">
        <v>130798.54</v>
      </c>
    </row>
    <row r="56" spans="1:4" ht="15" customHeight="1">
      <c r="A56" s="335" t="s">
        <v>187</v>
      </c>
      <c r="B56" s="337"/>
      <c r="C56" s="16" t="s">
        <v>182</v>
      </c>
      <c r="D56" s="130">
        <f>Jednostki!D8</f>
        <v>550416393</v>
      </c>
    </row>
    <row r="57" spans="1:4" ht="15" customHeight="1">
      <c r="A57" s="332" t="str">
        <f>Jednostki!B8</f>
        <v>7. Zespół Obsługi Placówek Oświatowych w Wyszkowie</v>
      </c>
      <c r="B57" s="334"/>
      <c r="C57" s="332" t="str">
        <f>Jednostki!C8</f>
        <v>07-200 Wyszków, ul. 1 Maja 23a</v>
      </c>
      <c r="D57" s="334"/>
    </row>
    <row r="58" spans="1:4" ht="15" customHeight="1">
      <c r="A58" s="335" t="s">
        <v>183</v>
      </c>
      <c r="B58" s="336"/>
      <c r="C58" s="336"/>
      <c r="D58" s="337"/>
    </row>
    <row r="59" spans="1:4" ht="15" customHeight="1">
      <c r="A59" s="332" t="str">
        <f>Jednostki!F8</f>
        <v>07-200 Wyszków, ul. 1 Maja 23a</v>
      </c>
      <c r="B59" s="333"/>
      <c r="C59" s="333"/>
      <c r="D59" s="334"/>
    </row>
    <row r="60" spans="1:4" s="7" customFormat="1" ht="15" customHeight="1">
      <c r="A60" s="161" t="s">
        <v>179</v>
      </c>
      <c r="B60" s="340" t="s">
        <v>168</v>
      </c>
      <c r="C60" s="341"/>
      <c r="D60" s="162" t="s">
        <v>169</v>
      </c>
    </row>
    <row r="61" spans="1:4" ht="15" customHeight="1">
      <c r="A61" s="126">
        <v>3</v>
      </c>
      <c r="B61" s="338" t="str">
        <f>B$5</f>
        <v>Maszyny, urządzenia i wyposażenie</v>
      </c>
      <c r="C61" s="339"/>
      <c r="D61" s="55">
        <v>23703.39</v>
      </c>
    </row>
    <row r="62" spans="1:4" ht="15" customHeight="1">
      <c r="A62" s="318">
        <v>4</v>
      </c>
      <c r="B62" s="316" t="s">
        <v>634</v>
      </c>
      <c r="C62" s="317"/>
      <c r="D62" s="317">
        <v>78364.51</v>
      </c>
    </row>
    <row r="63" spans="1:4" ht="15" customHeight="1">
      <c r="A63" s="364" t="s">
        <v>187</v>
      </c>
      <c r="B63" s="365"/>
      <c r="C63" s="129" t="s">
        <v>182</v>
      </c>
      <c r="D63" s="130">
        <f>Jednostki!D9</f>
        <v>550014826</v>
      </c>
    </row>
    <row r="64" spans="1:4" ht="15" customHeight="1">
      <c r="A64" s="332" t="str">
        <f>Jednostki!B9</f>
        <v>8. Przedszkole nr 1 w Wyszkowie</v>
      </c>
      <c r="B64" s="334"/>
      <c r="C64" s="332" t="str">
        <f>Jednostki!C9</f>
        <v>ul. Prosta 7a, 07-200 Wyszków</v>
      </c>
      <c r="D64" s="334"/>
    </row>
    <row r="65" spans="1:4" ht="15" customHeight="1">
      <c r="A65" s="335" t="s">
        <v>183</v>
      </c>
      <c r="B65" s="336"/>
      <c r="C65" s="336"/>
      <c r="D65" s="337"/>
    </row>
    <row r="66" spans="1:4" ht="15" customHeight="1">
      <c r="A66" s="332" t="str">
        <f>Jednostki!F9</f>
        <v>07-202 Wyszków, ul. Prosta 7a</v>
      </c>
      <c r="B66" s="333"/>
      <c r="C66" s="333"/>
      <c r="D66" s="334"/>
    </row>
    <row r="67" spans="1:4" s="7" customFormat="1" ht="15" customHeight="1">
      <c r="A67" s="124" t="s">
        <v>179</v>
      </c>
      <c r="B67" s="343" t="s">
        <v>168</v>
      </c>
      <c r="C67" s="344"/>
      <c r="D67" s="125" t="s">
        <v>169</v>
      </c>
    </row>
    <row r="68" spans="1:4" ht="15" customHeight="1">
      <c r="A68" s="126">
        <v>1</v>
      </c>
      <c r="B68" s="338" t="str">
        <f>B$3</f>
        <v>Budynki </v>
      </c>
      <c r="C68" s="339"/>
      <c r="D68" s="127">
        <f>'zakładka 3 Budynki'!Q62</f>
        <v>2034000</v>
      </c>
    </row>
    <row r="69" spans="1:4" ht="15" customHeight="1">
      <c r="A69" s="126">
        <v>2</v>
      </c>
      <c r="B69" s="338" t="str">
        <f>B$4</f>
        <v>Budowle</v>
      </c>
      <c r="C69" s="339"/>
      <c r="D69" s="127">
        <f>'zakładka 5 budowle'!E53</f>
        <v>15600</v>
      </c>
    </row>
    <row r="70" spans="1:4" ht="15" customHeight="1">
      <c r="A70" s="126">
        <v>3</v>
      </c>
      <c r="B70" s="338" t="str">
        <f>B$5</f>
        <v>Maszyny, urządzenia i wyposażenie</v>
      </c>
      <c r="C70" s="339"/>
      <c r="D70" s="55">
        <f>27995.9</f>
        <v>27995.9</v>
      </c>
    </row>
    <row r="71" spans="1:4" ht="15" customHeight="1">
      <c r="A71" s="318">
        <v>4</v>
      </c>
      <c r="B71" s="316" t="s">
        <v>634</v>
      </c>
      <c r="C71" s="317"/>
      <c r="D71" s="317">
        <v>13093.23</v>
      </c>
    </row>
    <row r="72" spans="1:4" ht="15" customHeight="1">
      <c r="A72" s="335" t="s">
        <v>187</v>
      </c>
      <c r="B72" s="337"/>
      <c r="C72" s="16" t="s">
        <v>182</v>
      </c>
      <c r="D72" s="130">
        <f>Jednostki!D10</f>
        <v>550324372</v>
      </c>
    </row>
    <row r="73" spans="1:4" ht="15" customHeight="1">
      <c r="A73" s="332" t="str">
        <f>Jednostki!B10</f>
        <v>9. Przedszkole Nr 3</v>
      </c>
      <c r="B73" s="334"/>
      <c r="C73" s="332" t="str">
        <f>Jednostki!C10</f>
        <v>07-200 Wyszków, ul. 11-go Listopada 23</v>
      </c>
      <c r="D73" s="334"/>
    </row>
    <row r="74" spans="1:4" ht="15" customHeight="1">
      <c r="A74" s="335" t="s">
        <v>183</v>
      </c>
      <c r="B74" s="336"/>
      <c r="C74" s="336"/>
      <c r="D74" s="337"/>
    </row>
    <row r="75" spans="1:4" ht="15" customHeight="1">
      <c r="A75" s="332" t="str">
        <f>Jednostki!F10</f>
        <v>07-200 Wyszków, ul. 11-go Listopada 23
07-201 Wyszków, Lucynów ul. Szkolna 12</v>
      </c>
      <c r="B75" s="333"/>
      <c r="C75" s="333"/>
      <c r="D75" s="334"/>
    </row>
    <row r="76" spans="1:4" s="7" customFormat="1" ht="15" customHeight="1">
      <c r="A76" s="161" t="s">
        <v>179</v>
      </c>
      <c r="B76" s="340" t="s">
        <v>168</v>
      </c>
      <c r="C76" s="341"/>
      <c r="D76" s="162" t="s">
        <v>169</v>
      </c>
    </row>
    <row r="77" spans="1:4" ht="15" customHeight="1">
      <c r="A77" s="126">
        <v>1</v>
      </c>
      <c r="B77" s="349" t="str">
        <f>B$3</f>
        <v>Budynki </v>
      </c>
      <c r="C77" s="350"/>
      <c r="D77" s="127">
        <f>'zakładka 3 Budynki'!P64</f>
        <v>1682000</v>
      </c>
    </row>
    <row r="78" spans="1:4" ht="15" customHeight="1">
      <c r="A78" s="126">
        <v>2</v>
      </c>
      <c r="B78" s="349" t="s">
        <v>211</v>
      </c>
      <c r="C78" s="362"/>
      <c r="D78" s="55">
        <f>'zakładka 5 budowle'!E57</f>
        <v>21740</v>
      </c>
    </row>
    <row r="79" spans="1:4" ht="15" customHeight="1">
      <c r="A79" s="126">
        <v>3</v>
      </c>
      <c r="B79" s="349" t="str">
        <f>B$5</f>
        <v>Maszyny, urządzenia i wyposażenie</v>
      </c>
      <c r="C79" s="350"/>
      <c r="D79" s="55">
        <v>165452.88</v>
      </c>
    </row>
    <row r="80" spans="1:4" ht="15" customHeight="1">
      <c r="A80" s="318">
        <v>4</v>
      </c>
      <c r="B80" s="316" t="s">
        <v>634</v>
      </c>
      <c r="C80" s="317"/>
      <c r="D80" s="317">
        <v>9746</v>
      </c>
    </row>
    <row r="81" spans="1:4" ht="15" customHeight="1">
      <c r="A81" s="335" t="s">
        <v>187</v>
      </c>
      <c r="B81" s="337"/>
      <c r="C81" s="16" t="s">
        <v>182</v>
      </c>
      <c r="D81" s="130">
        <f>Jednostki!D11</f>
        <v>550027585</v>
      </c>
    </row>
    <row r="82" spans="1:4" ht="15" customHeight="1">
      <c r="A82" s="332" t="str">
        <f>Jednostki!B11</f>
        <v>10. Przedszkole Integracyjne Nr 4</v>
      </c>
      <c r="B82" s="334"/>
      <c r="C82" s="332" t="str">
        <f>Jednostki!C11</f>
        <v>07-200 Wyszków, ul. Sowińskiego 27b</v>
      </c>
      <c r="D82" s="334"/>
    </row>
    <row r="83" spans="1:4" ht="15" customHeight="1">
      <c r="A83" s="335" t="s">
        <v>183</v>
      </c>
      <c r="B83" s="336"/>
      <c r="C83" s="336"/>
      <c r="D83" s="337"/>
    </row>
    <row r="84" spans="1:4" ht="15" customHeight="1">
      <c r="A84" s="332" t="str">
        <f>Jednostki!F11</f>
        <v>07-200 Wyszków, ul. Sowińskiego 27b</v>
      </c>
      <c r="B84" s="333"/>
      <c r="C84" s="333"/>
      <c r="D84" s="334"/>
    </row>
    <row r="85" spans="1:4" s="7" customFormat="1" ht="15" customHeight="1">
      <c r="A85" s="161" t="s">
        <v>179</v>
      </c>
      <c r="B85" s="340" t="s">
        <v>168</v>
      </c>
      <c r="C85" s="341"/>
      <c r="D85" s="162" t="s">
        <v>169</v>
      </c>
    </row>
    <row r="86" spans="1:4" ht="15" customHeight="1">
      <c r="A86" s="126">
        <v>1</v>
      </c>
      <c r="B86" s="338" t="str">
        <f>B$3</f>
        <v>Budynki </v>
      </c>
      <c r="C86" s="339"/>
      <c r="D86" s="127">
        <f>'zakładka 3 Budynki'!P66</f>
        <v>1226000</v>
      </c>
    </row>
    <row r="87" spans="1:4" ht="15" customHeight="1">
      <c r="A87" s="126">
        <v>2</v>
      </c>
      <c r="B87" s="338" t="str">
        <f>B$4</f>
        <v>Budowle</v>
      </c>
      <c r="C87" s="339"/>
      <c r="D87" s="127">
        <f>'zakładka 5 budowle'!E61</f>
        <v>15070</v>
      </c>
    </row>
    <row r="88" spans="1:4" ht="15" customHeight="1">
      <c r="A88" s="126">
        <v>3</v>
      </c>
      <c r="B88" s="338" t="str">
        <f>B$5</f>
        <v>Maszyny, urządzenia i wyposażenie</v>
      </c>
      <c r="C88" s="339"/>
      <c r="D88" s="55">
        <v>188137.91</v>
      </c>
    </row>
    <row r="89" spans="1:4" ht="15" customHeight="1">
      <c r="A89" s="315">
        <v>4</v>
      </c>
      <c r="B89" s="316" t="s">
        <v>634</v>
      </c>
      <c r="C89" s="317"/>
      <c r="D89" s="317">
        <v>23907</v>
      </c>
    </row>
    <row r="90" spans="1:4" ht="15" customHeight="1">
      <c r="A90" s="335" t="s">
        <v>187</v>
      </c>
      <c r="B90" s="337"/>
      <c r="C90" s="16" t="s">
        <v>182</v>
      </c>
      <c r="D90" s="130">
        <f>Jednostki!D12</f>
        <v>550324343</v>
      </c>
    </row>
    <row r="91" spans="1:4" ht="15" customHeight="1">
      <c r="A91" s="332" t="str">
        <f>Jednostki!B12</f>
        <v>11. Przedszkole Nr 7</v>
      </c>
      <c r="B91" s="334"/>
      <c r="C91" s="332" t="str">
        <f>Jednostki!C12</f>
        <v>07-200 Wyszków, ul. 11-go Listopada 50</v>
      </c>
      <c r="D91" s="334"/>
    </row>
    <row r="92" spans="1:4" ht="15" customHeight="1">
      <c r="A92" s="335" t="s">
        <v>183</v>
      </c>
      <c r="B92" s="336"/>
      <c r="C92" s="336"/>
      <c r="D92" s="337"/>
    </row>
    <row r="93" spans="1:4" ht="15" customHeight="1">
      <c r="A93" s="332" t="str">
        <f>Jednostki!F12</f>
        <v>07-200 Wyszków, ul. 11-go Listopada 50</v>
      </c>
      <c r="B93" s="333"/>
      <c r="C93" s="333"/>
      <c r="D93" s="334"/>
    </row>
    <row r="94" spans="1:4" s="7" customFormat="1" ht="15" customHeight="1">
      <c r="A94" s="161" t="s">
        <v>179</v>
      </c>
      <c r="B94" s="340" t="s">
        <v>168</v>
      </c>
      <c r="C94" s="341"/>
      <c r="D94" s="162" t="s">
        <v>169</v>
      </c>
    </row>
    <row r="95" spans="1:4" ht="15" customHeight="1">
      <c r="A95" s="126">
        <v>1</v>
      </c>
      <c r="B95" s="338" t="str">
        <f>B$3</f>
        <v>Budynki </v>
      </c>
      <c r="C95" s="339"/>
      <c r="D95" s="55">
        <f>'zakładka 3 Budynki'!P68</f>
        <v>5100000</v>
      </c>
    </row>
    <row r="96" spans="1:4" ht="15" customHeight="1">
      <c r="A96" s="126">
        <v>2</v>
      </c>
      <c r="B96" s="132" t="s">
        <v>211</v>
      </c>
      <c r="C96" s="133"/>
      <c r="D96" s="207">
        <f>'zakładka 5 budowle'!E64</f>
        <v>38000</v>
      </c>
    </row>
    <row r="97" spans="1:4" ht="15" customHeight="1">
      <c r="A97" s="126">
        <v>3</v>
      </c>
      <c r="B97" s="132" t="str">
        <f>B5</f>
        <v>Maszyny, urządzenia i wyposażenie</v>
      </c>
      <c r="C97" s="133"/>
      <c r="D97" s="55">
        <f>10000+10000</f>
        <v>20000</v>
      </c>
    </row>
    <row r="98" spans="1:4" ht="15" customHeight="1">
      <c r="A98" s="318">
        <v>4</v>
      </c>
      <c r="B98" s="316" t="s">
        <v>634</v>
      </c>
      <c r="C98" s="317"/>
      <c r="D98" s="317">
        <v>11347</v>
      </c>
    </row>
    <row r="99" spans="1:4" ht="15" customHeight="1">
      <c r="A99" s="335" t="s">
        <v>187</v>
      </c>
      <c r="B99" s="337"/>
      <c r="C99" s="16" t="s">
        <v>182</v>
      </c>
      <c r="D99" s="130">
        <f>Jednostki!D13</f>
        <v>550324366</v>
      </c>
    </row>
    <row r="100" spans="1:4" ht="15" customHeight="1">
      <c r="A100" s="332" t="str">
        <f>Jednostki!B13</f>
        <v>12. Przedszkole Nr 9 </v>
      </c>
      <c r="B100" s="334"/>
      <c r="C100" s="332" t="str">
        <f>Jednostki!C13</f>
        <v>07-200 Wyszków, ul. Pułtuska 143</v>
      </c>
      <c r="D100" s="334"/>
    </row>
    <row r="101" spans="1:4" ht="15" customHeight="1">
      <c r="A101" s="335" t="s">
        <v>183</v>
      </c>
      <c r="B101" s="336"/>
      <c r="C101" s="336"/>
      <c r="D101" s="337"/>
    </row>
    <row r="102" spans="1:4" ht="15" customHeight="1">
      <c r="A102" s="332" t="str">
        <f>Jednostki!F13</f>
        <v>07-200 Wyszków, ul. Pułtuska 143</v>
      </c>
      <c r="B102" s="333"/>
      <c r="C102" s="333"/>
      <c r="D102" s="334"/>
    </row>
    <row r="103" spans="1:4" s="7" customFormat="1" ht="15" customHeight="1">
      <c r="A103" s="161" t="s">
        <v>179</v>
      </c>
      <c r="B103" s="340" t="s">
        <v>168</v>
      </c>
      <c r="C103" s="341"/>
      <c r="D103" s="162" t="s">
        <v>169</v>
      </c>
    </row>
    <row r="104" spans="1:4" s="7" customFormat="1" ht="15" customHeight="1">
      <c r="A104" s="124">
        <v>2</v>
      </c>
      <c r="B104" s="347" t="s">
        <v>211</v>
      </c>
      <c r="C104" s="348"/>
      <c r="D104" s="131">
        <f>'zakładka 5 budowle'!E66</f>
        <v>6200</v>
      </c>
    </row>
    <row r="105" spans="1:4" ht="15" customHeight="1">
      <c r="A105" s="126">
        <v>3</v>
      </c>
      <c r="B105" s="338" t="str">
        <f>B$5</f>
        <v>Maszyny, urządzenia i wyposażenie</v>
      </c>
      <c r="C105" s="339"/>
      <c r="D105" s="327">
        <f>10877.57+11431.4+424373.29</f>
        <v>446682.26</v>
      </c>
    </row>
    <row r="106" spans="1:4" ht="15" customHeight="1">
      <c r="A106" s="318">
        <v>4</v>
      </c>
      <c r="B106" s="316" t="s">
        <v>634</v>
      </c>
      <c r="C106" s="317"/>
      <c r="D106" s="317">
        <v>37265.09</v>
      </c>
    </row>
    <row r="107" spans="1:4" ht="15" customHeight="1">
      <c r="A107" s="335" t="s">
        <v>187</v>
      </c>
      <c r="B107" s="337"/>
      <c r="C107" s="16" t="s">
        <v>182</v>
      </c>
      <c r="D107" s="134" t="str">
        <f>Jednostki!D14</f>
        <v>000694712</v>
      </c>
    </row>
    <row r="108" spans="1:4" ht="15" customHeight="1">
      <c r="A108" s="332" t="str">
        <f>Jednostki!B14</f>
        <v>13. Szkoła Podstawowa nr 1 im. Adama Mickiewicza</v>
      </c>
      <c r="B108" s="334"/>
      <c r="C108" s="332" t="str">
        <f>Jednostki!C14</f>
        <v>07-200 Wyszków, ul. 11 Listopada 62</v>
      </c>
      <c r="D108" s="334"/>
    </row>
    <row r="109" spans="1:4" ht="15" customHeight="1">
      <c r="A109" s="335" t="s">
        <v>183</v>
      </c>
      <c r="B109" s="336"/>
      <c r="C109" s="336"/>
      <c r="D109" s="337"/>
    </row>
    <row r="110" spans="1:4" ht="15" customHeight="1">
      <c r="A110" s="332" t="str">
        <f>Jednostki!F14</f>
        <v>07-200 Wyszków, ul. 11 Listopada 62</v>
      </c>
      <c r="B110" s="333"/>
      <c r="C110" s="333"/>
      <c r="D110" s="334"/>
    </row>
    <row r="111" spans="1:4" s="7" customFormat="1" ht="15" customHeight="1">
      <c r="A111" s="161" t="s">
        <v>179</v>
      </c>
      <c r="B111" s="340" t="s">
        <v>168</v>
      </c>
      <c r="C111" s="341"/>
      <c r="D111" s="162" t="s">
        <v>169</v>
      </c>
    </row>
    <row r="112" spans="1:4" ht="15" customHeight="1">
      <c r="A112" s="126">
        <v>1</v>
      </c>
      <c r="B112" s="338" t="str">
        <f>B$3</f>
        <v>Budynki </v>
      </c>
      <c r="C112" s="339"/>
      <c r="D112" s="55">
        <f>'zakładka 3 Budynki'!P72</f>
        <v>4400000</v>
      </c>
    </row>
    <row r="113" spans="1:4" ht="15" customHeight="1">
      <c r="A113" s="126">
        <v>2</v>
      </c>
      <c r="B113" s="132" t="s">
        <v>211</v>
      </c>
      <c r="C113" s="133"/>
      <c r="D113" s="55">
        <f>'zakładka 5 budowle'!E71</f>
        <v>585000</v>
      </c>
    </row>
    <row r="114" spans="1:4" ht="15" customHeight="1">
      <c r="A114" s="126">
        <v>3</v>
      </c>
      <c r="B114" s="338" t="str">
        <f>B$5</f>
        <v>Maszyny, urządzenia i wyposażenie</v>
      </c>
      <c r="C114" s="339"/>
      <c r="D114" s="54">
        <v>221470</v>
      </c>
    </row>
    <row r="115" spans="1:4" ht="15" customHeight="1">
      <c r="A115" s="318">
        <v>4</v>
      </c>
      <c r="B115" s="316" t="s">
        <v>634</v>
      </c>
      <c r="C115" s="317"/>
      <c r="D115" s="317">
        <v>64300</v>
      </c>
    </row>
    <row r="116" spans="1:4" ht="15" customHeight="1">
      <c r="A116" s="335" t="s">
        <v>187</v>
      </c>
      <c r="B116" s="337"/>
      <c r="C116" s="16" t="s">
        <v>182</v>
      </c>
      <c r="D116" s="134" t="str">
        <f>Jednostki!D15</f>
        <v>000694729</v>
      </c>
    </row>
    <row r="117" spans="1:4" ht="30.75" customHeight="1">
      <c r="A117" s="332" t="str">
        <f>Jednostki!B15</f>
        <v>14. Szkoła Podstawowa Nr 2 im. Władysława Broniewskiego w Wyszkowie</v>
      </c>
      <c r="B117" s="334"/>
      <c r="C117" s="332" t="str">
        <f>Jednostki!C15</f>
        <v>07-200 Wyszków, ul. Jana Matejki 5</v>
      </c>
      <c r="D117" s="334"/>
    </row>
    <row r="118" spans="1:4" ht="15" customHeight="1">
      <c r="A118" s="335" t="s">
        <v>183</v>
      </c>
      <c r="B118" s="336"/>
      <c r="C118" s="336"/>
      <c r="D118" s="337"/>
    </row>
    <row r="119" spans="1:4" ht="15" customHeight="1">
      <c r="A119" s="332" t="str">
        <f>Jednostki!F15</f>
        <v>07-200 Wyszków, ul. Jana Matejki 5</v>
      </c>
      <c r="B119" s="333"/>
      <c r="C119" s="333"/>
      <c r="D119" s="334"/>
    </row>
    <row r="120" spans="1:4" s="7" customFormat="1" ht="15" customHeight="1">
      <c r="A120" s="161" t="s">
        <v>179</v>
      </c>
      <c r="B120" s="340" t="s">
        <v>168</v>
      </c>
      <c r="C120" s="341"/>
      <c r="D120" s="162" t="s">
        <v>169</v>
      </c>
    </row>
    <row r="121" spans="1:4" ht="15" customHeight="1">
      <c r="A121" s="126">
        <v>1</v>
      </c>
      <c r="B121" s="338" t="str">
        <f>B$3</f>
        <v>Budynki </v>
      </c>
      <c r="C121" s="339"/>
      <c r="D121" s="127">
        <f>'zakładka 3 Budynki'!Q75</f>
        <v>5061964.64</v>
      </c>
    </row>
    <row r="122" spans="1:4" ht="15" customHeight="1">
      <c r="A122" s="126">
        <v>2</v>
      </c>
      <c r="B122" s="132" t="s">
        <v>211</v>
      </c>
      <c r="C122" s="133"/>
      <c r="D122" s="127">
        <f>'zakładka 5 budowle'!E83</f>
        <v>626964.89</v>
      </c>
    </row>
    <row r="123" spans="1:4" ht="15" customHeight="1">
      <c r="A123" s="126">
        <v>3</v>
      </c>
      <c r="B123" s="338" t="str">
        <f>B$5</f>
        <v>Maszyny, urządzenia i wyposażenie</v>
      </c>
      <c r="C123" s="339"/>
      <c r="D123" s="55">
        <v>4749</v>
      </c>
    </row>
    <row r="124" spans="1:4" ht="15" customHeight="1">
      <c r="A124" s="318">
        <v>4</v>
      </c>
      <c r="B124" s="316" t="s">
        <v>634</v>
      </c>
      <c r="C124" s="317"/>
      <c r="D124" s="317">
        <v>158390.01</v>
      </c>
    </row>
    <row r="125" spans="1:4" ht="15" customHeight="1">
      <c r="A125" s="335" t="s">
        <v>187</v>
      </c>
      <c r="B125" s="337"/>
      <c r="C125" s="16" t="s">
        <v>182</v>
      </c>
      <c r="D125" s="134" t="str">
        <f>Jednostki!D16</f>
        <v>0001073260</v>
      </c>
    </row>
    <row r="126" spans="1:4" ht="26.25" customHeight="1">
      <c r="A126" s="332" t="str">
        <f>Jednostki!B16</f>
        <v>15. Szkoła Podstawowa im. Kardynała Stefana Wyszyńskiego w Leszczydole Starym</v>
      </c>
      <c r="B126" s="334"/>
      <c r="C126" s="332" t="str">
        <f>Jednostki!C16</f>
        <v>07-200 Wyszków, Leszczydół Stary 38</v>
      </c>
      <c r="D126" s="334"/>
    </row>
    <row r="127" spans="1:4" ht="15" customHeight="1">
      <c r="A127" s="335" t="s">
        <v>183</v>
      </c>
      <c r="B127" s="336"/>
      <c r="C127" s="336"/>
      <c r="D127" s="337"/>
    </row>
    <row r="128" spans="1:4" ht="15" customHeight="1">
      <c r="A128" s="332" t="str">
        <f>Jednostki!F16</f>
        <v>07-200 Wyszków, Leszczydół Stary 38</v>
      </c>
      <c r="B128" s="333"/>
      <c r="C128" s="333"/>
      <c r="D128" s="334"/>
    </row>
    <row r="129" spans="1:4" s="7" customFormat="1" ht="15" customHeight="1">
      <c r="A129" s="161" t="s">
        <v>179</v>
      </c>
      <c r="B129" s="340" t="s">
        <v>168</v>
      </c>
      <c r="C129" s="341"/>
      <c r="D129" s="162" t="s">
        <v>169</v>
      </c>
    </row>
    <row r="130" spans="1:4" ht="15" customHeight="1">
      <c r="A130" s="126">
        <v>1</v>
      </c>
      <c r="B130" s="338" t="str">
        <f>B$3</f>
        <v>Budynki </v>
      </c>
      <c r="C130" s="339"/>
      <c r="D130" s="55">
        <f>'zakładka 3 Budynki'!Q78</f>
        <v>2666684.17</v>
      </c>
    </row>
    <row r="131" spans="1:4" ht="15" customHeight="1">
      <c r="A131" s="126">
        <v>3</v>
      </c>
      <c r="B131" s="338" t="str">
        <f>B$4</f>
        <v>Budowle</v>
      </c>
      <c r="C131" s="339"/>
      <c r="D131" s="55">
        <f>'zakładka 5 budowle'!E88</f>
        <v>457323.8</v>
      </c>
    </row>
    <row r="132" spans="1:4" ht="15" customHeight="1">
      <c r="A132" s="126">
        <v>4</v>
      </c>
      <c r="B132" s="338" t="str">
        <f>B$5</f>
        <v>Maszyny, urządzenia i wyposażenie</v>
      </c>
      <c r="C132" s="339"/>
      <c r="D132" s="55">
        <v>0</v>
      </c>
    </row>
    <row r="133" spans="1:4" ht="15" customHeight="1">
      <c r="A133" s="315">
        <v>5</v>
      </c>
      <c r="B133" s="316" t="s">
        <v>634</v>
      </c>
      <c r="C133" s="317"/>
      <c r="D133" s="314">
        <v>82451.3</v>
      </c>
    </row>
    <row r="134" spans="1:4" ht="15" customHeight="1">
      <c r="A134" s="366" t="s">
        <v>187</v>
      </c>
      <c r="B134" s="367"/>
      <c r="C134" s="319" t="s">
        <v>182</v>
      </c>
      <c r="D134" s="320" t="str">
        <f>Jednostki!D17</f>
        <v>001073231</v>
      </c>
    </row>
    <row r="135" spans="1:4" ht="26.25" customHeight="1">
      <c r="A135" s="332" t="str">
        <f>Jednostki!B17</f>
        <v>16. Szkoła Podstawowa im. Jana Brzechwy w Lucynowie</v>
      </c>
      <c r="B135" s="334"/>
      <c r="C135" s="332" t="str">
        <f>Jednostki!C17</f>
        <v>07-201 Wyszków 3, Lucynów, ul. Szkolna 12</v>
      </c>
      <c r="D135" s="334"/>
    </row>
    <row r="136" spans="1:4" ht="15" customHeight="1">
      <c r="A136" s="335" t="s">
        <v>183</v>
      </c>
      <c r="B136" s="336"/>
      <c r="C136" s="336"/>
      <c r="D136" s="337"/>
    </row>
    <row r="137" spans="1:4" ht="15" customHeight="1">
      <c r="A137" s="332" t="str">
        <f>Jednostki!F17</f>
        <v>07-201 Wyszków 3, Lucynów, ul. Szkolna 12</v>
      </c>
      <c r="B137" s="333"/>
      <c r="C137" s="333"/>
      <c r="D137" s="334"/>
    </row>
    <row r="138" spans="1:4" s="7" customFormat="1" ht="15" customHeight="1">
      <c r="A138" s="161" t="s">
        <v>179</v>
      </c>
      <c r="B138" s="340" t="s">
        <v>168</v>
      </c>
      <c r="C138" s="341"/>
      <c r="D138" s="162" t="s">
        <v>169</v>
      </c>
    </row>
    <row r="139" spans="1:4" ht="15" customHeight="1">
      <c r="A139" s="126">
        <v>1</v>
      </c>
      <c r="B139" s="338" t="str">
        <f>B$3</f>
        <v>Budynki </v>
      </c>
      <c r="C139" s="339"/>
      <c r="D139" s="55">
        <f>'zakładka 3 Budynki'!Q82</f>
        <v>4727480</v>
      </c>
    </row>
    <row r="140" spans="1:4" ht="15" customHeight="1">
      <c r="A140" s="126">
        <v>2</v>
      </c>
      <c r="B140" s="132" t="s">
        <v>211</v>
      </c>
      <c r="C140" s="133"/>
      <c r="D140" s="55">
        <f>'zakładka 5 budowle'!E95</f>
        <v>563874.96</v>
      </c>
    </row>
    <row r="141" spans="1:4" ht="15" customHeight="1">
      <c r="A141" s="126">
        <v>3</v>
      </c>
      <c r="B141" s="338" t="str">
        <f>B$5</f>
        <v>Maszyny, urządzenia i wyposażenie</v>
      </c>
      <c r="C141" s="339"/>
      <c r="D141" s="55">
        <v>34161.66</v>
      </c>
    </row>
    <row r="142" spans="1:4" ht="15" customHeight="1">
      <c r="A142" s="321">
        <v>4</v>
      </c>
      <c r="B142" s="322" t="s">
        <v>634</v>
      </c>
      <c r="C142" s="323"/>
      <c r="D142" s="312">
        <v>38364.17</v>
      </c>
    </row>
    <row r="143" spans="1:4" ht="15" customHeight="1">
      <c r="A143" s="335" t="s">
        <v>187</v>
      </c>
      <c r="B143" s="337"/>
      <c r="C143" s="16" t="s">
        <v>182</v>
      </c>
      <c r="D143" s="134" t="str">
        <f>Jednostki!D19</f>
        <v>000641058</v>
      </c>
    </row>
    <row r="144" spans="1:4" ht="42" customHeight="1">
      <c r="A144" s="332" t="str">
        <f>Jednostki!B19</f>
        <v>18. Zespół Szkół "Rybienko Leśne" Szkoła Podstawowa nr 3 im. Jana Hempla w Wyszkowie Szkoła Filialna w Skuszewie</v>
      </c>
      <c r="B144" s="334"/>
      <c r="C144" s="332" t="str">
        <f>Jednostki!C19</f>
        <v>Skuszew, ul. Przejazdowa 81, 07-201 Wyszków</v>
      </c>
      <c r="D144" s="334"/>
    </row>
    <row r="145" spans="1:4" ht="15" customHeight="1">
      <c r="A145" s="335" t="s">
        <v>183</v>
      </c>
      <c r="B145" s="336"/>
      <c r="C145" s="336"/>
      <c r="D145" s="337"/>
    </row>
    <row r="146" spans="1:4" ht="15" customHeight="1">
      <c r="A146" s="332" t="str">
        <f>Jednostki!F19</f>
        <v>Skuszew, ul. Przejazdowa 81, 07-201 Wyszków</v>
      </c>
      <c r="B146" s="333"/>
      <c r="C146" s="333"/>
      <c r="D146" s="334"/>
    </row>
    <row r="147" spans="1:4" s="7" customFormat="1" ht="15" customHeight="1">
      <c r="A147" s="161" t="s">
        <v>179</v>
      </c>
      <c r="B147" s="340" t="s">
        <v>168</v>
      </c>
      <c r="C147" s="341"/>
      <c r="D147" s="162" t="s">
        <v>169</v>
      </c>
    </row>
    <row r="148" spans="1:4" ht="15" customHeight="1">
      <c r="A148" s="126">
        <v>1</v>
      </c>
      <c r="B148" s="338" t="str">
        <f>B$3</f>
        <v>Budynki </v>
      </c>
      <c r="C148" s="339"/>
      <c r="D148" s="55">
        <f>'zakładka 3 Budynki'!Q88</f>
        <v>400000</v>
      </c>
    </row>
    <row r="149" spans="1:4" ht="15" customHeight="1">
      <c r="A149" s="126">
        <v>2</v>
      </c>
      <c r="B149" s="338" t="str">
        <f>B$4</f>
        <v>Budowle</v>
      </c>
      <c r="C149" s="339"/>
      <c r="D149" s="55">
        <f>'zakładka 5 budowle'!E107</f>
        <v>25344</v>
      </c>
    </row>
    <row r="150" spans="1:4" ht="15" customHeight="1">
      <c r="A150" s="126">
        <v>3</v>
      </c>
      <c r="B150" s="338" t="str">
        <f>B$5</f>
        <v>Maszyny, urządzenia i wyposażenie</v>
      </c>
      <c r="C150" s="339"/>
      <c r="D150" s="55">
        <v>79064.12999999999</v>
      </c>
    </row>
    <row r="151" spans="1:4" ht="15" customHeight="1">
      <c r="A151" s="315">
        <v>4</v>
      </c>
      <c r="B151" s="316" t="s">
        <v>634</v>
      </c>
      <c r="C151" s="317"/>
      <c r="D151" s="314">
        <v>28802</v>
      </c>
    </row>
    <row r="152" spans="1:4" ht="15" customHeight="1">
      <c r="A152" s="335" t="s">
        <v>187</v>
      </c>
      <c r="B152" s="337"/>
      <c r="C152" s="16" t="s">
        <v>182</v>
      </c>
      <c r="D152" s="130">
        <f>Jednostki!D20</f>
        <v>550719484</v>
      </c>
    </row>
    <row r="153" spans="1:4" ht="29.25" customHeight="1">
      <c r="A153" s="332" t="str">
        <f>Jednostki!B20</f>
        <v>19. Gimnazjum Nr 2 w Wyszkowie im. Obrońców Westerplatte</v>
      </c>
      <c r="B153" s="334"/>
      <c r="C153" s="332" t="str">
        <f>Jednostki!C20</f>
        <v>07-200 Wyszków, ul. Sowińskiego 55</v>
      </c>
      <c r="D153" s="334"/>
    </row>
    <row r="154" spans="1:4" ht="15" customHeight="1">
      <c r="A154" s="335" t="s">
        <v>183</v>
      </c>
      <c r="B154" s="336"/>
      <c r="C154" s="336"/>
      <c r="D154" s="337"/>
    </row>
    <row r="155" spans="1:4" ht="15" customHeight="1">
      <c r="A155" s="332" t="str">
        <f>Jednostki!F20</f>
        <v>07-200 Wyszków, ul. Sowińskiego 55</v>
      </c>
      <c r="B155" s="333"/>
      <c r="C155" s="333"/>
      <c r="D155" s="334"/>
    </row>
    <row r="156" spans="1:4" s="7" customFormat="1" ht="15" customHeight="1">
      <c r="A156" s="161" t="s">
        <v>179</v>
      </c>
      <c r="B156" s="340" t="s">
        <v>168</v>
      </c>
      <c r="C156" s="341"/>
      <c r="D156" s="162" t="s">
        <v>169</v>
      </c>
    </row>
    <row r="157" spans="1:4" ht="15" customHeight="1">
      <c r="A157" s="126">
        <v>1</v>
      </c>
      <c r="B157" s="338" t="str">
        <f>B$3</f>
        <v>Budynki </v>
      </c>
      <c r="C157" s="339"/>
      <c r="D157" s="55">
        <f>'zakładka 3 Budynki'!P90</f>
        <v>12000000</v>
      </c>
    </row>
    <row r="158" spans="1:4" ht="15" customHeight="1">
      <c r="A158" s="126">
        <v>2</v>
      </c>
      <c r="B158" s="338" t="str">
        <f>B$4</f>
        <v>Budowle</v>
      </c>
      <c r="C158" s="339"/>
      <c r="D158" s="55">
        <f>'zakładka 5 budowle'!E111</f>
        <v>1239102.75</v>
      </c>
    </row>
    <row r="159" spans="1:4" ht="15" customHeight="1">
      <c r="A159" s="324">
        <v>3</v>
      </c>
      <c r="B159" s="345" t="str">
        <f>B$5</f>
        <v>Maszyny, urządzenia i wyposażenie</v>
      </c>
      <c r="C159" s="346"/>
      <c r="D159" s="312">
        <f>69094.44+49003.8+33960.16+36410.88+9946.28+4483.88+84623.29+108631.44+70827.6</f>
        <v>466981.77</v>
      </c>
    </row>
    <row r="160" spans="1:4" ht="15" customHeight="1">
      <c r="A160" s="318">
        <v>4</v>
      </c>
      <c r="B160" s="316" t="s">
        <v>634</v>
      </c>
      <c r="C160" s="317"/>
      <c r="D160" s="317">
        <v>264027.3</v>
      </c>
    </row>
    <row r="161" spans="1:4" ht="15" customHeight="1">
      <c r="A161" s="335" t="s">
        <v>187</v>
      </c>
      <c r="B161" s="337"/>
      <c r="C161" s="16" t="s">
        <v>182</v>
      </c>
      <c r="D161" s="130">
        <f>Jednostki!D18</f>
        <v>141086200</v>
      </c>
    </row>
    <row r="162" spans="1:4" ht="15" customHeight="1">
      <c r="A162" s="332" t="str">
        <f>Jednostki!B18</f>
        <v>17. Zespół Szkół "Rybienko Leśne"</v>
      </c>
      <c r="B162" s="334"/>
      <c r="C162" s="332" t="str">
        <f>Jednostki!C18</f>
        <v>07-201 Wyszków, ul. Stefana Batorego 6</v>
      </c>
      <c r="D162" s="334"/>
    </row>
    <row r="163" spans="1:4" ht="15" customHeight="1">
      <c r="A163" s="335" t="s">
        <v>183</v>
      </c>
      <c r="B163" s="336"/>
      <c r="C163" s="336"/>
      <c r="D163" s="337"/>
    </row>
    <row r="164" spans="1:4" ht="15" customHeight="1">
      <c r="A164" s="332" t="str">
        <f>Jednostki!F18</f>
        <v>07-201 Wyszków, ul. Stefana Batorego 6</v>
      </c>
      <c r="B164" s="333"/>
      <c r="C164" s="333"/>
      <c r="D164" s="334"/>
    </row>
    <row r="165" spans="1:4" s="7" customFormat="1" ht="15" customHeight="1">
      <c r="A165" s="161" t="s">
        <v>179</v>
      </c>
      <c r="B165" s="340" t="s">
        <v>168</v>
      </c>
      <c r="C165" s="341"/>
      <c r="D165" s="162" t="s">
        <v>169</v>
      </c>
    </row>
    <row r="166" spans="1:4" ht="15" customHeight="1">
      <c r="A166" s="126">
        <v>1</v>
      </c>
      <c r="B166" s="338" t="str">
        <f>B$3</f>
        <v>Budynki </v>
      </c>
      <c r="C166" s="339"/>
      <c r="D166" s="55">
        <f>'zakładka 3 Budynki'!Q86</f>
        <v>9304000</v>
      </c>
    </row>
    <row r="167" spans="1:4" ht="15" customHeight="1">
      <c r="A167" s="126">
        <v>2</v>
      </c>
      <c r="B167" s="338" t="str">
        <f>B$4</f>
        <v>Budowle</v>
      </c>
      <c r="C167" s="339"/>
      <c r="D167" s="55">
        <f>'zakładka 5 budowle'!E102</f>
        <v>655713.06</v>
      </c>
    </row>
    <row r="168" spans="1:4" ht="15" customHeight="1">
      <c r="A168" s="126">
        <v>3</v>
      </c>
      <c r="B168" s="338" t="str">
        <f>B$5</f>
        <v>Maszyny, urządzenia i wyposażenie</v>
      </c>
      <c r="C168" s="339"/>
      <c r="D168" s="55">
        <v>105171.3</v>
      </c>
    </row>
    <row r="169" spans="1:4" ht="15" customHeight="1">
      <c r="A169" s="315">
        <v>4</v>
      </c>
      <c r="B169" s="316" t="s">
        <v>634</v>
      </c>
      <c r="C169" s="317"/>
      <c r="D169" s="314">
        <v>144330.55</v>
      </c>
    </row>
    <row r="170" spans="1:4" ht="15" customHeight="1">
      <c r="A170" s="335" t="s">
        <v>187</v>
      </c>
      <c r="B170" s="337"/>
      <c r="C170" s="16" t="s">
        <v>182</v>
      </c>
      <c r="D170" s="130">
        <f>Jednostki!D21</f>
        <v>551314967</v>
      </c>
    </row>
    <row r="171" spans="1:4" ht="15" customHeight="1">
      <c r="A171" s="332" t="str">
        <f>Jednostki!B21</f>
        <v>20. Zespół Szkół w Wyszkowie</v>
      </c>
      <c r="B171" s="334"/>
      <c r="C171" s="332" t="str">
        <f>Jednostki!C21</f>
        <v>07-200 Wyszków, ul. Geodetów 45</v>
      </c>
      <c r="D171" s="334"/>
    </row>
    <row r="172" spans="1:4" ht="15" customHeight="1">
      <c r="A172" s="335" t="s">
        <v>183</v>
      </c>
      <c r="B172" s="336"/>
      <c r="C172" s="336"/>
      <c r="D172" s="337"/>
    </row>
    <row r="173" spans="1:4" ht="15" customHeight="1">
      <c r="A173" s="332" t="str">
        <f>Jednostki!F21</f>
        <v>07-200 Wyszków, ul. Geodetów 45</v>
      </c>
      <c r="B173" s="333"/>
      <c r="C173" s="333"/>
      <c r="D173" s="334"/>
    </row>
    <row r="174" spans="1:4" s="7" customFormat="1" ht="15" customHeight="1">
      <c r="A174" s="161" t="s">
        <v>179</v>
      </c>
      <c r="B174" s="340" t="s">
        <v>168</v>
      </c>
      <c r="C174" s="341"/>
      <c r="D174" s="162" t="s">
        <v>169</v>
      </c>
    </row>
    <row r="175" spans="1:4" ht="15" customHeight="1">
      <c r="A175" s="126">
        <v>1</v>
      </c>
      <c r="B175" s="338" t="str">
        <f>B$3</f>
        <v>Budynki </v>
      </c>
      <c r="C175" s="339"/>
      <c r="D175" s="55">
        <f>'zakładka 3 Budynki'!Q96</f>
        <v>12154000</v>
      </c>
    </row>
    <row r="176" spans="1:4" ht="15" customHeight="1">
      <c r="A176" s="126">
        <v>2</v>
      </c>
      <c r="B176" s="338" t="str">
        <f>B$4</f>
        <v>Budowle</v>
      </c>
      <c r="C176" s="339"/>
      <c r="D176" s="55">
        <f>'zakładka 5 budowle'!E118</f>
        <v>1241337.84</v>
      </c>
    </row>
    <row r="177" spans="1:4" ht="15" customHeight="1">
      <c r="A177" s="126">
        <v>3</v>
      </c>
      <c r="B177" s="338" t="str">
        <f>B$5</f>
        <v>Maszyny, urządzenia i wyposażenie</v>
      </c>
      <c r="C177" s="339"/>
      <c r="D177" s="55">
        <f>1162747.68+3960</f>
        <v>1166707.68</v>
      </c>
    </row>
    <row r="178" spans="1:4" ht="15" customHeight="1">
      <c r="A178" s="318">
        <v>4</v>
      </c>
      <c r="B178" s="316" t="s">
        <v>634</v>
      </c>
      <c r="C178" s="317"/>
      <c r="D178" s="317">
        <v>752470.88</v>
      </c>
    </row>
    <row r="179" spans="1:4" ht="15" customHeight="1">
      <c r="A179" s="335" t="s">
        <v>187</v>
      </c>
      <c r="B179" s="337"/>
      <c r="C179" s="16" t="s">
        <v>182</v>
      </c>
      <c r="D179" s="130">
        <f>Jednostki!D22</f>
        <v>551333982</v>
      </c>
    </row>
    <row r="180" spans="1:4" ht="15" customHeight="1">
      <c r="A180" s="332" t="str">
        <f>Jednostki!B22</f>
        <v>21. Zespół Szkół w Leszczydole Nowinach</v>
      </c>
      <c r="B180" s="334"/>
      <c r="C180" s="332" t="str">
        <f>Jednostki!C22</f>
        <v>07-200 Wyszków, Leszczydół Nowiny, ul. Szkolna 26</v>
      </c>
      <c r="D180" s="334"/>
    </row>
    <row r="181" spans="1:4" ht="15" customHeight="1">
      <c r="A181" s="335" t="s">
        <v>183</v>
      </c>
      <c r="B181" s="336"/>
      <c r="C181" s="336"/>
      <c r="D181" s="337"/>
    </row>
    <row r="182" spans="1:4" ht="15" customHeight="1">
      <c r="A182" s="332" t="str">
        <f>Jednostki!F22</f>
        <v>07-200 Wyszków, Leszczydół Nowiny, ul. Szkolna 26</v>
      </c>
      <c r="B182" s="333"/>
      <c r="C182" s="333"/>
      <c r="D182" s="334"/>
    </row>
    <row r="183" spans="1:4" s="7" customFormat="1" ht="15" customHeight="1">
      <c r="A183" s="124" t="s">
        <v>179</v>
      </c>
      <c r="B183" s="343" t="s">
        <v>168</v>
      </c>
      <c r="C183" s="344"/>
      <c r="D183" s="125" t="s">
        <v>169</v>
      </c>
    </row>
    <row r="184" spans="1:4" ht="15" customHeight="1">
      <c r="A184" s="126">
        <v>1</v>
      </c>
      <c r="B184" s="338" t="str">
        <f>B$3</f>
        <v>Budynki </v>
      </c>
      <c r="C184" s="339"/>
      <c r="D184" s="55">
        <f>'zakładka 3 Budynki'!P98</f>
        <v>3466000</v>
      </c>
    </row>
    <row r="185" spans="1:4" ht="15" customHeight="1">
      <c r="A185" s="126">
        <v>2</v>
      </c>
      <c r="B185" s="338" t="str">
        <f>B$5</f>
        <v>Maszyny, urządzenia i wyposażenie</v>
      </c>
      <c r="C185" s="339"/>
      <c r="D185" s="55">
        <v>21483.5</v>
      </c>
    </row>
    <row r="186" spans="1:4" ht="15" customHeight="1">
      <c r="A186" s="315">
        <v>3</v>
      </c>
      <c r="B186" s="313" t="s">
        <v>634</v>
      </c>
      <c r="C186" s="314"/>
      <c r="D186" s="314">
        <v>157386.35</v>
      </c>
    </row>
    <row r="187" spans="1:4" ht="15" customHeight="1">
      <c r="A187" s="335" t="s">
        <v>187</v>
      </c>
      <c r="B187" s="337"/>
      <c r="C187" s="16" t="s">
        <v>182</v>
      </c>
      <c r="D187" s="130">
        <f>Jednostki!D23</f>
        <v>551333456</v>
      </c>
    </row>
    <row r="188" spans="1:4" ht="15" customHeight="1">
      <c r="A188" s="332" t="str">
        <f>Jednostki!B23</f>
        <v>22. Zespół Szkół im. Henryka Sienkiewicza w Rybnie</v>
      </c>
      <c r="B188" s="334"/>
      <c r="C188" s="332" t="str">
        <f>Jednostki!C23</f>
        <v>07-200 Wyszków, Rybno, ul. Wyszkowska 87</v>
      </c>
      <c r="D188" s="334"/>
    </row>
    <row r="189" spans="1:4" ht="15" customHeight="1">
      <c r="A189" s="335" t="s">
        <v>183</v>
      </c>
      <c r="B189" s="336"/>
      <c r="C189" s="336"/>
      <c r="D189" s="337"/>
    </row>
    <row r="190" spans="1:4" ht="15" customHeight="1">
      <c r="A190" s="332" t="str">
        <f>Jednostki!F23</f>
        <v>07-200 Wyszków, Rybno, ul. Wyszkowska 87</v>
      </c>
      <c r="B190" s="333"/>
      <c r="C190" s="333"/>
      <c r="D190" s="334"/>
    </row>
    <row r="191" spans="1:4" s="7" customFormat="1" ht="15" customHeight="1">
      <c r="A191" s="161" t="s">
        <v>179</v>
      </c>
      <c r="B191" s="340" t="s">
        <v>168</v>
      </c>
      <c r="C191" s="341"/>
      <c r="D191" s="162" t="s">
        <v>169</v>
      </c>
    </row>
    <row r="192" spans="1:4" ht="15" customHeight="1">
      <c r="A192" s="126">
        <v>1</v>
      </c>
      <c r="B192" s="338" t="str">
        <f>B$3</f>
        <v>Budynki </v>
      </c>
      <c r="C192" s="339"/>
      <c r="D192" s="55">
        <f>'zakładka 3 Budynki'!P100</f>
        <v>2161900</v>
      </c>
    </row>
    <row r="193" spans="1:4" ht="15" customHeight="1">
      <c r="A193" s="126">
        <v>2</v>
      </c>
      <c r="B193" s="338" t="str">
        <f>B$4</f>
        <v>Budowle</v>
      </c>
      <c r="C193" s="339"/>
      <c r="D193" s="55">
        <f>'zakładka 5 budowle'!E126</f>
        <v>767199.95</v>
      </c>
    </row>
    <row r="194" spans="1:4" ht="15" customHeight="1">
      <c r="A194" s="126">
        <v>3</v>
      </c>
      <c r="B194" s="342" t="str">
        <f>B5</f>
        <v>Maszyny, urządzenia i wyposażenie</v>
      </c>
      <c r="C194" s="342"/>
      <c r="D194" s="326">
        <v>0</v>
      </c>
    </row>
    <row r="195" spans="1:4" ht="15" customHeight="1">
      <c r="A195" s="160">
        <v>4</v>
      </c>
      <c r="B195" s="133" t="s">
        <v>634</v>
      </c>
      <c r="C195" s="138"/>
      <c r="D195" s="325">
        <v>22389.51</v>
      </c>
    </row>
    <row r="196" spans="1:4" ht="15" customHeight="1">
      <c r="A196" s="335" t="s">
        <v>187</v>
      </c>
      <c r="B196" s="337"/>
      <c r="C196" s="16" t="s">
        <v>182</v>
      </c>
      <c r="D196" s="130">
        <f>Jednostki!D24</f>
        <v>141248512</v>
      </c>
    </row>
    <row r="197" spans="1:4" ht="15" customHeight="1">
      <c r="A197" s="332" t="str">
        <f>Jednostki!B24</f>
        <v>23. Świetlica Socjoterapeutyczna w Wyszkowie "Słoneczna"</v>
      </c>
      <c r="B197" s="334"/>
      <c r="C197" s="332" t="str">
        <f>Jednostki!F24</f>
        <v>07-200 Wyszków, ul. 11-go Listopada 50</v>
      </c>
      <c r="D197" s="334"/>
    </row>
    <row r="198" spans="1:4" ht="15" customHeight="1">
      <c r="A198" s="335" t="s">
        <v>183</v>
      </c>
      <c r="B198" s="336"/>
      <c r="C198" s="336"/>
      <c r="D198" s="337"/>
    </row>
    <row r="199" spans="1:4" ht="15" customHeight="1">
      <c r="A199" s="332" t="str">
        <f>Jednostki!F24</f>
        <v>07-200 Wyszków, ul. 11-go Listopada 50</v>
      </c>
      <c r="B199" s="333"/>
      <c r="C199" s="333"/>
      <c r="D199" s="334"/>
    </row>
    <row r="200" spans="1:4" ht="15" customHeight="1">
      <c r="A200" s="161" t="s">
        <v>179</v>
      </c>
      <c r="B200" s="340" t="s">
        <v>168</v>
      </c>
      <c r="C200" s="341"/>
      <c r="D200" s="162" t="s">
        <v>169</v>
      </c>
    </row>
    <row r="201" spans="1:4" ht="15" customHeight="1">
      <c r="A201" s="148">
        <v>1</v>
      </c>
      <c r="B201" s="169" t="str">
        <f>B194</f>
        <v>Maszyny, urządzenia i wyposażenie</v>
      </c>
      <c r="C201" s="168"/>
      <c r="D201" s="170">
        <v>13507.01</v>
      </c>
    </row>
    <row r="202" spans="1:4" ht="15" customHeight="1">
      <c r="A202" s="315">
        <v>2</v>
      </c>
      <c r="B202" s="313" t="s">
        <v>634</v>
      </c>
      <c r="C202" s="314"/>
      <c r="D202" s="314">
        <v>2700</v>
      </c>
    </row>
  </sheetData>
  <sheetProtection/>
  <mergeCells count="191">
    <mergeCell ref="C135:D135"/>
    <mergeCell ref="B149:C149"/>
    <mergeCell ref="A146:D146"/>
    <mergeCell ref="B120:C120"/>
    <mergeCell ref="A145:D145"/>
    <mergeCell ref="A144:B144"/>
    <mergeCell ref="C144:D144"/>
    <mergeCell ref="A143:B143"/>
    <mergeCell ref="B85:C85"/>
    <mergeCell ref="C117:D117"/>
    <mergeCell ref="B200:C200"/>
    <mergeCell ref="A118:D118"/>
    <mergeCell ref="B141:C141"/>
    <mergeCell ref="A125:B125"/>
    <mergeCell ref="A126:B126"/>
    <mergeCell ref="B148:C148"/>
    <mergeCell ref="B147:C147"/>
    <mergeCell ref="A134:B134"/>
    <mergeCell ref="A102:D102"/>
    <mergeCell ref="B103:C103"/>
    <mergeCell ref="A99:B99"/>
    <mergeCell ref="A100:B100"/>
    <mergeCell ref="C100:D100"/>
    <mergeCell ref="A110:D110"/>
    <mergeCell ref="A26:B26"/>
    <mergeCell ref="A33:B33"/>
    <mergeCell ref="B54:C54"/>
    <mergeCell ref="A41:B41"/>
    <mergeCell ref="C49:D49"/>
    <mergeCell ref="A42:D42"/>
    <mergeCell ref="C34:D34"/>
    <mergeCell ref="A43:D43"/>
    <mergeCell ref="C41:D41"/>
    <mergeCell ref="B46:C46"/>
    <mergeCell ref="A56:B56"/>
    <mergeCell ref="B52:C52"/>
    <mergeCell ref="A59:D59"/>
    <mergeCell ref="A63:B63"/>
    <mergeCell ref="A57:B57"/>
    <mergeCell ref="B61:C61"/>
    <mergeCell ref="B53:C53"/>
    <mergeCell ref="C57:D57"/>
    <mergeCell ref="A58:D58"/>
    <mergeCell ref="A84:D84"/>
    <mergeCell ref="B60:C60"/>
    <mergeCell ref="B77:C77"/>
    <mergeCell ref="A72:B72"/>
    <mergeCell ref="A82:B82"/>
    <mergeCell ref="C64:D64"/>
    <mergeCell ref="B70:C70"/>
    <mergeCell ref="A81:B81"/>
    <mergeCell ref="B79:C79"/>
    <mergeCell ref="A83:D83"/>
    <mergeCell ref="B87:C87"/>
    <mergeCell ref="B123:C123"/>
    <mergeCell ref="B131:C131"/>
    <mergeCell ref="C126:D126"/>
    <mergeCell ref="A127:D127"/>
    <mergeCell ref="A128:D128"/>
    <mergeCell ref="B129:C129"/>
    <mergeCell ref="C91:D91"/>
    <mergeCell ref="B94:C94"/>
    <mergeCell ref="A116:B116"/>
    <mergeCell ref="B12:C12"/>
    <mergeCell ref="A73:B73"/>
    <mergeCell ref="C73:D73"/>
    <mergeCell ref="A65:D65"/>
    <mergeCell ref="B68:C68"/>
    <mergeCell ref="B67:C67"/>
    <mergeCell ref="A34:B34"/>
    <mergeCell ref="A35:D35"/>
    <mergeCell ref="A19:D19"/>
    <mergeCell ref="A28:D28"/>
    <mergeCell ref="B14:C14"/>
    <mergeCell ref="C26:D26"/>
    <mergeCell ref="A64:B64"/>
    <mergeCell ref="B30:C30"/>
    <mergeCell ref="B76:C76"/>
    <mergeCell ref="C82:D82"/>
    <mergeCell ref="B78:C78"/>
    <mergeCell ref="A74:D74"/>
    <mergeCell ref="A75:D75"/>
    <mergeCell ref="A66:D66"/>
    <mergeCell ref="A1:C1"/>
    <mergeCell ref="A8:B8"/>
    <mergeCell ref="A7:B7"/>
    <mergeCell ref="C8:D8"/>
    <mergeCell ref="B69:C69"/>
    <mergeCell ref="B11:C11"/>
    <mergeCell ref="A9:D9"/>
    <mergeCell ref="A16:B16"/>
    <mergeCell ref="A10:D10"/>
    <mergeCell ref="B13:C13"/>
    <mergeCell ref="A27:D27"/>
    <mergeCell ref="B20:C20"/>
    <mergeCell ref="A17:B17"/>
    <mergeCell ref="A50:D50"/>
    <mergeCell ref="C17:D17"/>
    <mergeCell ref="A40:B40"/>
    <mergeCell ref="B45:C45"/>
    <mergeCell ref="B22:C22"/>
    <mergeCell ref="A25:B25"/>
    <mergeCell ref="B23:C23"/>
    <mergeCell ref="B88:C88"/>
    <mergeCell ref="A51:D51"/>
    <mergeCell ref="B31:C31"/>
    <mergeCell ref="B38:C38"/>
    <mergeCell ref="A36:D36"/>
    <mergeCell ref="B44:C44"/>
    <mergeCell ref="A49:B49"/>
    <mergeCell ref="B37:C37"/>
    <mergeCell ref="A48:B48"/>
    <mergeCell ref="B86:C86"/>
    <mergeCell ref="A119:D119"/>
    <mergeCell ref="A117:B117"/>
    <mergeCell ref="B21:C21"/>
    <mergeCell ref="A18:D18"/>
    <mergeCell ref="B29:C29"/>
    <mergeCell ref="B139:C139"/>
    <mergeCell ref="A136:D136"/>
    <mergeCell ref="A137:D137"/>
    <mergeCell ref="B138:C138"/>
    <mergeCell ref="A135:B135"/>
    <mergeCell ref="B111:C111"/>
    <mergeCell ref="A109:D109"/>
    <mergeCell ref="A90:B90"/>
    <mergeCell ref="B104:C104"/>
    <mergeCell ref="B132:C132"/>
    <mergeCell ref="B105:C105"/>
    <mergeCell ref="B121:C121"/>
    <mergeCell ref="B130:C130"/>
    <mergeCell ref="B112:C112"/>
    <mergeCell ref="A91:B91"/>
    <mergeCell ref="B159:C159"/>
    <mergeCell ref="B158:C158"/>
    <mergeCell ref="B114:C114"/>
    <mergeCell ref="A92:D92"/>
    <mergeCell ref="B95:C95"/>
    <mergeCell ref="A93:D93"/>
    <mergeCell ref="A107:B107"/>
    <mergeCell ref="A101:D101"/>
    <mergeCell ref="A108:B108"/>
    <mergeCell ref="C108:D108"/>
    <mergeCell ref="B175:C175"/>
    <mergeCell ref="A180:B180"/>
    <mergeCell ref="A153:B153"/>
    <mergeCell ref="A163:D163"/>
    <mergeCell ref="A161:B161"/>
    <mergeCell ref="C162:D162"/>
    <mergeCell ref="B168:C168"/>
    <mergeCell ref="B167:C167"/>
    <mergeCell ref="B157:C157"/>
    <mergeCell ref="B156:C156"/>
    <mergeCell ref="B183:C183"/>
    <mergeCell ref="A182:D182"/>
    <mergeCell ref="B185:C185"/>
    <mergeCell ref="A197:B197"/>
    <mergeCell ref="A171:B171"/>
    <mergeCell ref="C171:D171"/>
    <mergeCell ref="A172:D172"/>
    <mergeCell ref="C180:D180"/>
    <mergeCell ref="A173:D173"/>
    <mergeCell ref="B174:C174"/>
    <mergeCell ref="A187:B187"/>
    <mergeCell ref="B184:C184"/>
    <mergeCell ref="A179:B179"/>
    <mergeCell ref="B176:C176"/>
    <mergeCell ref="A188:B188"/>
    <mergeCell ref="A198:D198"/>
    <mergeCell ref="B177:C177"/>
    <mergeCell ref="C197:D197"/>
    <mergeCell ref="C188:D188"/>
    <mergeCell ref="A181:D181"/>
    <mergeCell ref="A170:B170"/>
    <mergeCell ref="B165:C165"/>
    <mergeCell ref="B166:C166"/>
    <mergeCell ref="B150:C150"/>
    <mergeCell ref="A154:D154"/>
    <mergeCell ref="A155:D155"/>
    <mergeCell ref="A162:B162"/>
    <mergeCell ref="A152:B152"/>
    <mergeCell ref="A164:D164"/>
    <mergeCell ref="C153:D153"/>
    <mergeCell ref="A199:D199"/>
    <mergeCell ref="A189:D189"/>
    <mergeCell ref="A190:D190"/>
    <mergeCell ref="B192:C192"/>
    <mergeCell ref="A196:B196"/>
    <mergeCell ref="B193:C193"/>
    <mergeCell ref="B191:C191"/>
    <mergeCell ref="B194:C1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0"/>
  <sheetViews>
    <sheetView zoomScale="85" zoomScaleNormal="85" zoomScalePageLayoutView="0" workbookViewId="0" topLeftCell="A1">
      <selection activeCell="J29" sqref="J29"/>
    </sheetView>
  </sheetViews>
  <sheetFormatPr defaultColWidth="9.140625" defaultRowHeight="15" customHeight="1"/>
  <cols>
    <col min="1" max="1" width="5.140625" style="4" customWidth="1"/>
    <col min="2" max="2" width="38.140625" style="1" customWidth="1"/>
    <col min="3" max="3" width="30.28125" style="5" customWidth="1"/>
    <col min="4" max="4" width="24.140625" style="5" bestFit="1" customWidth="1"/>
    <col min="5" max="16384" width="9.140625" style="1" customWidth="1"/>
  </cols>
  <sheetData>
    <row r="1" spans="1:4" ht="15" customHeight="1">
      <c r="A1" s="353" t="s">
        <v>181</v>
      </c>
      <c r="B1" s="354"/>
      <c r="C1" s="355"/>
      <c r="D1" s="10"/>
    </row>
    <row r="2" spans="1:3" ht="23.25" customHeight="1">
      <c r="A2" s="9" t="s">
        <v>176</v>
      </c>
      <c r="B2" s="9" t="s">
        <v>180</v>
      </c>
      <c r="C2" s="15" t="s">
        <v>169</v>
      </c>
    </row>
    <row r="3" spans="1:3" ht="26.25" customHeight="1">
      <c r="A3" s="3">
        <v>1</v>
      </c>
      <c r="B3" s="91" t="s">
        <v>403</v>
      </c>
      <c r="C3" s="311">
        <f>D12+D20+D33+D40+D48+D55+D62+D69+D76+D83+D90+D97+D104+D111+D118+D125+D132+D140+D147+D154+D161+D169</f>
        <v>271255.17</v>
      </c>
    </row>
    <row r="4" spans="1:4" ht="15" customHeight="1">
      <c r="A4" s="3">
        <v>2</v>
      </c>
      <c r="B4" s="2" t="s">
        <v>251</v>
      </c>
      <c r="C4" s="314">
        <f>D13+D21+D27+D34+D41+D49+D56+D63+D70+D77+D84+D91+D98+D105+D112+D119+D126+D133+D141+D148+D155+D162+D170</f>
        <v>495911.62</v>
      </c>
      <c r="D4" s="328"/>
    </row>
    <row r="5" spans="1:4" ht="15" customHeight="1">
      <c r="A5" s="3">
        <v>3</v>
      </c>
      <c r="B5" s="2" t="s">
        <v>404</v>
      </c>
      <c r="C5" s="314">
        <f>D14</f>
        <v>625457.03</v>
      </c>
      <c r="D5" s="111"/>
    </row>
    <row r="7" spans="1:4" ht="15" customHeight="1">
      <c r="A7" s="406" t="s">
        <v>187</v>
      </c>
      <c r="B7" s="407"/>
      <c r="C7" s="27" t="s">
        <v>182</v>
      </c>
      <c r="D7" s="36" t="str">
        <f>Jednostki!D2</f>
        <v>Regon Gminy: 550667994
Regon UM: 000524938</v>
      </c>
    </row>
    <row r="8" spans="1:4" ht="16.5" customHeight="1">
      <c r="A8" s="408" t="str">
        <f>Jednostki!B2</f>
        <v>Gmina Wyszków
</v>
      </c>
      <c r="B8" s="410"/>
      <c r="C8" s="408"/>
      <c r="D8" s="410"/>
    </row>
    <row r="9" spans="1:4" ht="15" customHeight="1">
      <c r="A9" s="406" t="s">
        <v>183</v>
      </c>
      <c r="B9" s="411"/>
      <c r="C9" s="411"/>
      <c r="D9" s="407"/>
    </row>
    <row r="10" spans="1:4" ht="17.25" customHeight="1">
      <c r="A10" s="408" t="s">
        <v>72</v>
      </c>
      <c r="B10" s="409"/>
      <c r="C10" s="409"/>
      <c r="D10" s="410"/>
    </row>
    <row r="11" spans="1:4" s="7" customFormat="1" ht="15" customHeight="1">
      <c r="A11" s="28" t="s">
        <v>179</v>
      </c>
      <c r="B11" s="404" t="s">
        <v>168</v>
      </c>
      <c r="C11" s="405"/>
      <c r="D11" s="29" t="s">
        <v>169</v>
      </c>
    </row>
    <row r="12" spans="1:4" ht="15" customHeight="1">
      <c r="A12" s="30">
        <v>1</v>
      </c>
      <c r="B12" s="421" t="str">
        <f>B3</f>
        <v>Monitoring, urządzenia alarmowe przy budynkach jednostek</v>
      </c>
      <c r="C12" s="422"/>
      <c r="D12" s="329">
        <v>45000</v>
      </c>
    </row>
    <row r="13" spans="1:4" ht="15" customHeight="1">
      <c r="A13" s="53">
        <v>2</v>
      </c>
      <c r="B13" s="423" t="str">
        <f>B4</f>
        <v>Sprzęt elektroniczny przenośny</v>
      </c>
      <c r="C13" s="424"/>
      <c r="D13" s="147">
        <v>131495</v>
      </c>
    </row>
    <row r="14" spans="1:4" ht="15" customHeight="1">
      <c r="A14" s="53">
        <v>3</v>
      </c>
      <c r="B14" s="423" t="str">
        <f>B5</f>
        <v>Monitoring na terenie Gminy Wyszków</v>
      </c>
      <c r="C14" s="424"/>
      <c r="D14" s="208">
        <v>625457.03</v>
      </c>
    </row>
    <row r="15" spans="1:4" ht="15" customHeight="1">
      <c r="A15" s="406" t="s">
        <v>187</v>
      </c>
      <c r="B15" s="407"/>
      <c r="C15" s="27" t="s">
        <v>182</v>
      </c>
      <c r="D15" s="36">
        <f>Jednostki!D3</f>
        <v>551294615</v>
      </c>
    </row>
    <row r="16" spans="1:4" ht="15" customHeight="1">
      <c r="A16" s="408" t="str">
        <f>Jednostki!B3</f>
        <v>2. Wyszkowski Ośrodek Sportu i Rekreacji</v>
      </c>
      <c r="B16" s="410"/>
      <c r="C16" s="408" t="str">
        <f>Jednostki!C3</f>
        <v>07-200 Wyszków, ul. T. Kościuszki 54</v>
      </c>
      <c r="D16" s="410"/>
    </row>
    <row r="17" spans="1:4" ht="15" customHeight="1">
      <c r="A17" s="406" t="s">
        <v>183</v>
      </c>
      <c r="B17" s="411"/>
      <c r="C17" s="411"/>
      <c r="D17" s="407"/>
    </row>
    <row r="18" spans="1:4" ht="15" customHeight="1">
      <c r="A18" s="408" t="str">
        <f>Jednostki!F3</f>
        <v>07-200 Wyszków ul. Kościuszki 54, Geodetów 45</v>
      </c>
      <c r="B18" s="409"/>
      <c r="C18" s="409"/>
      <c r="D18" s="410"/>
    </row>
    <row r="19" spans="1:4" ht="15" customHeight="1">
      <c r="A19" s="28" t="s">
        <v>179</v>
      </c>
      <c r="B19" s="404" t="s">
        <v>168</v>
      </c>
      <c r="C19" s="405"/>
      <c r="D19" s="34" t="s">
        <v>169</v>
      </c>
    </row>
    <row r="20" spans="1:4" ht="15" customHeight="1">
      <c r="A20" s="139">
        <v>1</v>
      </c>
      <c r="B20" s="370" t="str">
        <f>B3</f>
        <v>Monitoring, urządzenia alarmowe przy budynkach jednostek</v>
      </c>
      <c r="C20" s="372"/>
      <c r="D20" s="312">
        <v>0</v>
      </c>
    </row>
    <row r="21" spans="1:4" ht="15" customHeight="1">
      <c r="A21" s="140">
        <v>2</v>
      </c>
      <c r="B21" s="417" t="str">
        <f>B4</f>
        <v>Sprzęt elektroniczny przenośny</v>
      </c>
      <c r="C21" s="380"/>
      <c r="D21" s="314"/>
    </row>
    <row r="22" spans="1:4" ht="15" customHeight="1">
      <c r="A22" s="406" t="s">
        <v>187</v>
      </c>
      <c r="B22" s="407"/>
      <c r="C22" s="27" t="s">
        <v>182</v>
      </c>
      <c r="D22" s="36">
        <f>Jednostki!D4</f>
        <v>550420160</v>
      </c>
    </row>
    <row r="23" spans="1:4" ht="15" customHeight="1">
      <c r="A23" s="412" t="str">
        <f>Jednostki!B4</f>
        <v>3. Ośrodek Pomocy Społecznej</v>
      </c>
      <c r="B23" s="414"/>
      <c r="C23" s="412" t="str">
        <f>Jednostki!C4</f>
        <v>07-200 Wyszków, ul. 3-go  Maja 16</v>
      </c>
      <c r="D23" s="414"/>
    </row>
    <row r="24" spans="1:4" ht="15" customHeight="1">
      <c r="A24" s="418" t="s">
        <v>183</v>
      </c>
      <c r="B24" s="419"/>
      <c r="C24" s="419"/>
      <c r="D24" s="420"/>
    </row>
    <row r="25" spans="1:4" ht="41.25" customHeight="1">
      <c r="A25" s="412" t="str">
        <f>Jednostki!F4</f>
        <v>07-200 Wyszków ul. 3 Maja 16, 
Dom Dziennego Pobytu "Senior" 07-200 ul. 3 Maja 18; 
świetlica: 07-201 Wyszków, Skuszew ul. Turystyczna 6</v>
      </c>
      <c r="B25" s="413"/>
      <c r="C25" s="413"/>
      <c r="D25" s="414"/>
    </row>
    <row r="26" spans="1:4" ht="15" customHeight="1">
      <c r="A26" s="141" t="s">
        <v>179</v>
      </c>
      <c r="B26" s="415" t="s">
        <v>168</v>
      </c>
      <c r="C26" s="416"/>
      <c r="D26" s="142" t="s">
        <v>169</v>
      </c>
    </row>
    <row r="27" spans="1:4" ht="15" customHeight="1">
      <c r="A27" s="140">
        <v>1</v>
      </c>
      <c r="B27" s="417" t="str">
        <f>B4</f>
        <v>Sprzęt elektroniczny przenośny</v>
      </c>
      <c r="C27" s="380"/>
      <c r="D27" s="147">
        <v>2710.47</v>
      </c>
    </row>
    <row r="28" spans="1:4" ht="15" customHeight="1">
      <c r="A28" s="406" t="s">
        <v>187</v>
      </c>
      <c r="B28" s="407"/>
      <c r="C28" s="27" t="s">
        <v>182</v>
      </c>
      <c r="D28" s="36">
        <f>Jednostki!D5</f>
        <v>145901759</v>
      </c>
    </row>
    <row r="29" spans="1:4" ht="15" customHeight="1">
      <c r="A29" s="412" t="str">
        <f>Jednostki!B5</f>
        <v>4. Środowiskowy Dom Samopomocy "Soteria"</v>
      </c>
      <c r="B29" s="414"/>
      <c r="C29" s="412" t="str">
        <f>Jednostki!C5</f>
        <v>07-200 Wyszków, ul. KEN 2</v>
      </c>
      <c r="D29" s="414"/>
    </row>
    <row r="30" spans="1:4" ht="15" customHeight="1">
      <c r="A30" s="418" t="s">
        <v>183</v>
      </c>
      <c r="B30" s="419"/>
      <c r="C30" s="419"/>
      <c r="D30" s="420"/>
    </row>
    <row r="31" spans="1:4" ht="15" customHeight="1">
      <c r="A31" s="412" t="str">
        <f>Jednostki!F5</f>
        <v>ul. KEN 2, 07-200 Wyszków</v>
      </c>
      <c r="B31" s="413"/>
      <c r="C31" s="413"/>
      <c r="D31" s="414"/>
    </row>
    <row r="32" spans="1:4" ht="15" customHeight="1">
      <c r="A32" s="141" t="s">
        <v>179</v>
      </c>
      <c r="B32" s="415" t="s">
        <v>168</v>
      </c>
      <c r="C32" s="416"/>
      <c r="D32" s="145" t="s">
        <v>169</v>
      </c>
    </row>
    <row r="33" spans="1:4" ht="15" customHeight="1">
      <c r="A33" s="139">
        <v>1</v>
      </c>
      <c r="B33" s="370" t="str">
        <f>B3</f>
        <v>Monitoring, urządzenia alarmowe przy budynkach jednostek</v>
      </c>
      <c r="C33" s="372"/>
      <c r="D33" s="144">
        <v>0</v>
      </c>
    </row>
    <row r="34" spans="1:4" ht="15" customHeight="1">
      <c r="A34" s="146">
        <v>2</v>
      </c>
      <c r="B34" s="375" t="str">
        <f>B4</f>
        <v>Sprzęt elektroniczny przenośny</v>
      </c>
      <c r="C34" s="376"/>
      <c r="D34" s="147">
        <v>0</v>
      </c>
    </row>
    <row r="35" spans="1:4" ht="15" customHeight="1">
      <c r="A35" s="406" t="s">
        <v>187</v>
      </c>
      <c r="B35" s="407"/>
      <c r="C35" s="27" t="s">
        <v>182</v>
      </c>
      <c r="D35" s="36">
        <f>Jednostki!D6</f>
        <v>551298493</v>
      </c>
    </row>
    <row r="36" spans="1:4" ht="15" customHeight="1">
      <c r="A36" s="351" t="str">
        <f>Jednostki!B6</f>
        <v>5. Wyszkowski Ośrodek Kultury "Hutnik"</v>
      </c>
      <c r="B36" s="352"/>
      <c r="C36" s="351" t="str">
        <f>Jednostki!C6</f>
        <v>07-200 Wyszków, ul. Prosta 7</v>
      </c>
      <c r="D36" s="352"/>
    </row>
    <row r="37" spans="1:4" ht="15" customHeight="1">
      <c r="A37" s="377" t="s">
        <v>183</v>
      </c>
      <c r="B37" s="378"/>
      <c r="C37" s="378"/>
      <c r="D37" s="379"/>
    </row>
    <row r="38" spans="1:4" ht="15" customHeight="1">
      <c r="A38" s="351" t="str">
        <f>Jednostki!F6</f>
        <v>07-200 Wyszków, ul. Prosta 7</v>
      </c>
      <c r="B38" s="363"/>
      <c r="C38" s="363"/>
      <c r="D38" s="352"/>
    </row>
    <row r="39" spans="1:4" ht="15" customHeight="1">
      <c r="A39" s="148" t="s">
        <v>179</v>
      </c>
      <c r="B39" s="373" t="s">
        <v>168</v>
      </c>
      <c r="C39" s="374"/>
      <c r="D39" s="149" t="s">
        <v>169</v>
      </c>
    </row>
    <row r="40" spans="1:4" ht="15" customHeight="1">
      <c r="A40" s="150">
        <v>1</v>
      </c>
      <c r="B40" s="382" t="str">
        <f>B3</f>
        <v>Monitoring, urządzenia alarmowe przy budynkach jednostek</v>
      </c>
      <c r="C40" s="383"/>
      <c r="D40" s="144">
        <f>9718.5</f>
        <v>9718.5</v>
      </c>
    </row>
    <row r="41" spans="1:4" ht="15" customHeight="1">
      <c r="A41" s="150">
        <v>2</v>
      </c>
      <c r="B41" s="382" t="str">
        <f>B4</f>
        <v>Sprzęt elektroniczny przenośny</v>
      </c>
      <c r="C41" s="371"/>
      <c r="D41" s="144">
        <v>9563.96</v>
      </c>
    </row>
    <row r="42" spans="1:4" ht="15" customHeight="1">
      <c r="A42" s="31"/>
      <c r="B42" s="32"/>
      <c r="C42" s="33"/>
      <c r="D42" s="33"/>
    </row>
    <row r="43" spans="1:4" ht="15" customHeight="1">
      <c r="A43" s="377" t="s">
        <v>187</v>
      </c>
      <c r="B43" s="379"/>
      <c r="C43" s="151" t="s">
        <v>182</v>
      </c>
      <c r="D43" s="152">
        <f>Jednostki!D7</f>
        <v>551181667</v>
      </c>
    </row>
    <row r="44" spans="1:4" ht="15" customHeight="1">
      <c r="A44" s="351" t="str">
        <f>Jednostki!B7</f>
        <v>6. Miejsko-Gminna Biblioteka Publiczna im. Cypriana Kamila Norwida</v>
      </c>
      <c r="B44" s="352"/>
      <c r="C44" s="351" t="str">
        <f>Jednostki!C7</f>
        <v>07-200 Wyszków, ul. Gen.Sowińskiego 80</v>
      </c>
      <c r="D44" s="352"/>
    </row>
    <row r="45" spans="1:4" ht="15" customHeight="1">
      <c r="A45" s="377" t="s">
        <v>183</v>
      </c>
      <c r="B45" s="378"/>
      <c r="C45" s="378"/>
      <c r="D45" s="379"/>
    </row>
    <row r="46" spans="1:4" ht="77.25" customHeight="1">
      <c r="A46" s="351" t="str">
        <f>Jednostki!F7</f>
        <v>07-200 Wyszków, ul. Gen.Sowińskiego 80, filie biblioteczne: 
1. Nr 1; Rybienko Leśne, ul. Batorego 6 07-201 Wyszków
2. Leszczydół Stary 38, 07-200 Wyszków
3. Lucynów, ul. Szkolna 12 07-201 Wyszków 3
4. Leszczydół Nowiny, ul. Szkolna 26
5. Rybno, ul. Wyszkowska 105, 07-200 Wyszków  </v>
      </c>
      <c r="B46" s="363"/>
      <c r="C46" s="363"/>
      <c r="D46" s="352"/>
    </row>
    <row r="47" spans="1:4" ht="15" customHeight="1">
      <c r="A47" s="148" t="s">
        <v>179</v>
      </c>
      <c r="B47" s="373" t="s">
        <v>168</v>
      </c>
      <c r="C47" s="374"/>
      <c r="D47" s="149" t="s">
        <v>169</v>
      </c>
    </row>
    <row r="48" spans="1:4" ht="15" customHeight="1">
      <c r="A48" s="139">
        <v>1</v>
      </c>
      <c r="B48" s="370" t="str">
        <f>B3</f>
        <v>Monitoring, urządzenia alarmowe przy budynkach jednostek</v>
      </c>
      <c r="C48" s="372"/>
      <c r="D48" s="144">
        <v>0</v>
      </c>
    </row>
    <row r="49" spans="1:4" ht="15" customHeight="1">
      <c r="A49" s="146">
        <v>2</v>
      </c>
      <c r="B49" s="402" t="str">
        <f>B4</f>
        <v>Sprzęt elektroniczny przenośny</v>
      </c>
      <c r="C49" s="403"/>
      <c r="D49" s="147">
        <v>23313.64</v>
      </c>
    </row>
    <row r="50" spans="1:4" ht="15" customHeight="1">
      <c r="A50" s="335" t="s">
        <v>187</v>
      </c>
      <c r="B50" s="337"/>
      <c r="C50" s="16" t="s">
        <v>182</v>
      </c>
      <c r="D50" s="37">
        <f>Jednostki!D8</f>
        <v>550416393</v>
      </c>
    </row>
    <row r="51" spans="1:4" ht="15" customHeight="1">
      <c r="A51" s="351" t="str">
        <f>Jednostki!B8</f>
        <v>7. Zespół Obsługi Placówek Oświatowych w Wyszkowie</v>
      </c>
      <c r="B51" s="352"/>
      <c r="C51" s="351" t="str">
        <f>Jednostki!C8</f>
        <v>07-200 Wyszków, ul. 1 Maja 23a</v>
      </c>
      <c r="D51" s="352"/>
    </row>
    <row r="52" spans="1:4" ht="15" customHeight="1">
      <c r="A52" s="377" t="s">
        <v>183</v>
      </c>
      <c r="B52" s="378"/>
      <c r="C52" s="378"/>
      <c r="D52" s="379"/>
    </row>
    <row r="53" spans="1:4" ht="15" customHeight="1">
      <c r="A53" s="351" t="str">
        <f>Jednostki!F8</f>
        <v>07-200 Wyszków, ul. 1 Maja 23a</v>
      </c>
      <c r="B53" s="363"/>
      <c r="C53" s="363"/>
      <c r="D53" s="352"/>
    </row>
    <row r="54" spans="1:4" ht="15" customHeight="1">
      <c r="A54" s="148" t="s">
        <v>179</v>
      </c>
      <c r="B54" s="373" t="s">
        <v>168</v>
      </c>
      <c r="C54" s="374"/>
      <c r="D54" s="149" t="s">
        <v>169</v>
      </c>
    </row>
    <row r="55" spans="1:4" ht="15" customHeight="1">
      <c r="A55" s="139">
        <v>1</v>
      </c>
      <c r="B55" s="382" t="str">
        <f>B3</f>
        <v>Monitoring, urządzenia alarmowe przy budynkach jednostek</v>
      </c>
      <c r="C55" s="383"/>
      <c r="D55" s="144">
        <f>2642.37</f>
        <v>2642.37</v>
      </c>
    </row>
    <row r="56" spans="1:4" ht="15" customHeight="1">
      <c r="A56" s="146">
        <v>2</v>
      </c>
      <c r="B56" s="368" t="str">
        <f>B4</f>
        <v>Sprzęt elektroniczny przenośny</v>
      </c>
      <c r="C56" s="384"/>
      <c r="D56" s="147">
        <v>1399.5</v>
      </c>
    </row>
    <row r="57" spans="1:4" ht="15" customHeight="1">
      <c r="A57" s="335" t="s">
        <v>187</v>
      </c>
      <c r="B57" s="337"/>
      <c r="C57" s="16" t="s">
        <v>182</v>
      </c>
      <c r="D57" s="37">
        <f>Jednostki!D9</f>
        <v>550014826</v>
      </c>
    </row>
    <row r="58" spans="1:4" ht="15" customHeight="1">
      <c r="A58" s="351" t="str">
        <f>Jednostki!B9</f>
        <v>8. Przedszkole nr 1 w Wyszkowie</v>
      </c>
      <c r="B58" s="352"/>
      <c r="C58" s="351" t="str">
        <f>Jednostki!C9</f>
        <v>ul. Prosta 7a, 07-200 Wyszków</v>
      </c>
      <c r="D58" s="352"/>
    </row>
    <row r="59" spans="1:4" ht="15" customHeight="1">
      <c r="A59" s="377" t="s">
        <v>183</v>
      </c>
      <c r="B59" s="378"/>
      <c r="C59" s="378"/>
      <c r="D59" s="379"/>
    </row>
    <row r="60" spans="1:4" ht="15" customHeight="1">
      <c r="A60" s="351" t="str">
        <f>Jednostki!F9</f>
        <v>07-202 Wyszków, ul. Prosta 7a</v>
      </c>
      <c r="B60" s="363"/>
      <c r="C60" s="363"/>
      <c r="D60" s="352"/>
    </row>
    <row r="61" spans="1:4" ht="15" customHeight="1">
      <c r="A61" s="148" t="s">
        <v>179</v>
      </c>
      <c r="B61" s="373" t="s">
        <v>168</v>
      </c>
      <c r="C61" s="374"/>
      <c r="D61" s="149" t="s">
        <v>169</v>
      </c>
    </row>
    <row r="62" spans="1:4" ht="15" customHeight="1">
      <c r="A62" s="139">
        <v>1</v>
      </c>
      <c r="B62" s="370" t="str">
        <f>B3</f>
        <v>Monitoring, urządzenia alarmowe przy budynkach jednostek</v>
      </c>
      <c r="C62" s="372"/>
      <c r="D62" s="144">
        <f>1878.8+1464</f>
        <v>3342.8</v>
      </c>
    </row>
    <row r="63" spans="1:4" ht="15" customHeight="1">
      <c r="A63" s="146">
        <v>2</v>
      </c>
      <c r="B63" s="368" t="str">
        <f>B4</f>
        <v>Sprzęt elektroniczny przenośny</v>
      </c>
      <c r="C63" s="369"/>
      <c r="D63" s="147">
        <v>0</v>
      </c>
    </row>
    <row r="64" spans="1:4" ht="15" customHeight="1">
      <c r="A64" s="335" t="s">
        <v>187</v>
      </c>
      <c r="B64" s="337"/>
      <c r="C64" s="16" t="s">
        <v>182</v>
      </c>
      <c r="D64" s="37">
        <f>Jednostki!D10</f>
        <v>550324372</v>
      </c>
    </row>
    <row r="65" spans="1:4" ht="15" customHeight="1">
      <c r="A65" s="351" t="str">
        <f>Jednostki!B10</f>
        <v>9. Przedszkole Nr 3</v>
      </c>
      <c r="B65" s="352"/>
      <c r="C65" s="351" t="str">
        <f>Jednostki!C10</f>
        <v>07-200 Wyszków, ul. 11-go Listopada 23</v>
      </c>
      <c r="D65" s="352"/>
    </row>
    <row r="66" spans="1:4" ht="15" customHeight="1">
      <c r="A66" s="377" t="s">
        <v>183</v>
      </c>
      <c r="B66" s="378"/>
      <c r="C66" s="378"/>
      <c r="D66" s="379"/>
    </row>
    <row r="67" spans="1:4" ht="28.5" customHeight="1">
      <c r="A67" s="351" t="str">
        <f>Jednostki!F10</f>
        <v>07-200 Wyszków, ul. 11-go Listopada 23
07-201 Wyszków, Lucynów ul. Szkolna 12</v>
      </c>
      <c r="B67" s="363"/>
      <c r="C67" s="363"/>
      <c r="D67" s="352"/>
    </row>
    <row r="68" spans="1:4" ht="15" customHeight="1">
      <c r="A68" s="148" t="s">
        <v>179</v>
      </c>
      <c r="B68" s="373" t="s">
        <v>168</v>
      </c>
      <c r="C68" s="374"/>
      <c r="D68" s="153" t="s">
        <v>169</v>
      </c>
    </row>
    <row r="69" spans="1:4" ht="15" customHeight="1">
      <c r="A69" s="139">
        <v>1</v>
      </c>
      <c r="B69" s="370" t="str">
        <f>B3</f>
        <v>Monitoring, urządzenia alarmowe przy budynkach jednostek</v>
      </c>
      <c r="C69" s="372"/>
      <c r="D69" s="144">
        <v>0</v>
      </c>
    </row>
    <row r="70" spans="1:4" ht="15" customHeight="1">
      <c r="A70" s="146">
        <v>2</v>
      </c>
      <c r="B70" s="368" t="str">
        <f>B4</f>
        <v>Sprzęt elektroniczny przenośny</v>
      </c>
      <c r="C70" s="369"/>
      <c r="D70" s="147">
        <v>12906.47</v>
      </c>
    </row>
    <row r="71" spans="1:4" ht="15" customHeight="1">
      <c r="A71" s="335" t="s">
        <v>187</v>
      </c>
      <c r="B71" s="337"/>
      <c r="C71" s="16" t="s">
        <v>182</v>
      </c>
      <c r="D71" s="58">
        <f>Jednostki!D11</f>
        <v>550027585</v>
      </c>
    </row>
    <row r="72" spans="1:4" ht="15" customHeight="1">
      <c r="A72" s="400" t="str">
        <f>Jednostki!B11</f>
        <v>10. Przedszkole Integracyjne Nr 4</v>
      </c>
      <c r="B72" s="401"/>
      <c r="C72" s="400" t="str">
        <f>Jednostki!C11</f>
        <v>07-200 Wyszków, ul. Sowińskiego 27b</v>
      </c>
      <c r="D72" s="401"/>
    </row>
    <row r="73" spans="1:4" ht="15" customHeight="1">
      <c r="A73" s="377" t="s">
        <v>183</v>
      </c>
      <c r="B73" s="378"/>
      <c r="C73" s="378"/>
      <c r="D73" s="379"/>
    </row>
    <row r="74" spans="1:4" ht="15" customHeight="1">
      <c r="A74" s="351" t="str">
        <f>Jednostki!F11</f>
        <v>07-200 Wyszków, ul. Sowińskiego 27b</v>
      </c>
      <c r="B74" s="363"/>
      <c r="C74" s="363"/>
      <c r="D74" s="352"/>
    </row>
    <row r="75" spans="1:4" ht="15" customHeight="1">
      <c r="A75" s="148" t="s">
        <v>179</v>
      </c>
      <c r="B75" s="373" t="s">
        <v>168</v>
      </c>
      <c r="C75" s="374"/>
      <c r="D75" s="149" t="s">
        <v>169</v>
      </c>
    </row>
    <row r="76" spans="1:4" ht="15" customHeight="1">
      <c r="A76" s="139">
        <v>1</v>
      </c>
      <c r="B76" s="370" t="str">
        <f>B3</f>
        <v>Monitoring, urządzenia alarmowe przy budynkach jednostek</v>
      </c>
      <c r="C76" s="372"/>
      <c r="D76" s="144">
        <v>7000</v>
      </c>
    </row>
    <row r="77" spans="1:4" ht="15" customHeight="1">
      <c r="A77" s="146">
        <v>2</v>
      </c>
      <c r="B77" s="375" t="str">
        <f>B4</f>
        <v>Sprzęt elektroniczny przenośny</v>
      </c>
      <c r="C77" s="380"/>
      <c r="D77" s="147">
        <v>2850</v>
      </c>
    </row>
    <row r="78" spans="1:4" ht="15" customHeight="1">
      <c r="A78" s="335" t="s">
        <v>187</v>
      </c>
      <c r="B78" s="337"/>
      <c r="C78" s="16" t="s">
        <v>182</v>
      </c>
      <c r="D78" s="37">
        <f>Jednostki!D12</f>
        <v>550324343</v>
      </c>
    </row>
    <row r="79" spans="1:4" ht="15" customHeight="1">
      <c r="A79" s="351" t="str">
        <f>Jednostki!B12</f>
        <v>11. Przedszkole Nr 7</v>
      </c>
      <c r="B79" s="352"/>
      <c r="C79" s="351" t="str">
        <f>Jednostki!C12</f>
        <v>07-200 Wyszków, ul. 11-go Listopada 50</v>
      </c>
      <c r="D79" s="352"/>
    </row>
    <row r="80" spans="1:4" ht="15" customHeight="1">
      <c r="A80" s="377" t="s">
        <v>183</v>
      </c>
      <c r="B80" s="378"/>
      <c r="C80" s="378"/>
      <c r="D80" s="379"/>
    </row>
    <row r="81" spans="1:4" ht="15" customHeight="1">
      <c r="A81" s="351" t="str">
        <f>Jednostki!F12</f>
        <v>07-200 Wyszków, ul. 11-go Listopada 50</v>
      </c>
      <c r="B81" s="363"/>
      <c r="C81" s="363"/>
      <c r="D81" s="352"/>
    </row>
    <row r="82" spans="1:4" ht="15" customHeight="1">
      <c r="A82" s="148" t="s">
        <v>179</v>
      </c>
      <c r="B82" s="373" t="s">
        <v>168</v>
      </c>
      <c r="C82" s="374"/>
      <c r="D82" s="153" t="s">
        <v>169</v>
      </c>
    </row>
    <row r="83" spans="1:4" ht="15" customHeight="1">
      <c r="A83" s="139">
        <v>1</v>
      </c>
      <c r="B83" s="370" t="str">
        <f>B3</f>
        <v>Monitoring, urządzenia alarmowe przy budynkach jednostek</v>
      </c>
      <c r="C83" s="372"/>
      <c r="D83" s="144">
        <v>0</v>
      </c>
    </row>
    <row r="84" spans="1:4" ht="15" customHeight="1">
      <c r="A84" s="146">
        <v>2</v>
      </c>
      <c r="B84" s="375" t="str">
        <f>B4</f>
        <v>Sprzęt elektroniczny przenośny</v>
      </c>
      <c r="C84" s="376"/>
      <c r="D84" s="147">
        <v>2500</v>
      </c>
    </row>
    <row r="85" spans="1:4" ht="15" customHeight="1">
      <c r="A85" s="335" t="s">
        <v>187</v>
      </c>
      <c r="B85" s="337"/>
      <c r="C85" s="16" t="s">
        <v>182</v>
      </c>
      <c r="D85" s="37">
        <f>Jednostki!D13</f>
        <v>550324366</v>
      </c>
    </row>
    <row r="86" spans="1:4" ht="15" customHeight="1">
      <c r="A86" s="397" t="str">
        <f>Jednostki!B13</f>
        <v>12. Przedszkole Nr 9 </v>
      </c>
      <c r="B86" s="398"/>
      <c r="C86" s="397" t="str">
        <f>Jednostki!C13</f>
        <v>07-200 Wyszków, ul. Pułtuska 143</v>
      </c>
      <c r="D86" s="398"/>
    </row>
    <row r="87" spans="1:4" ht="15" customHeight="1">
      <c r="A87" s="394" t="s">
        <v>183</v>
      </c>
      <c r="B87" s="395"/>
      <c r="C87" s="395"/>
      <c r="D87" s="396"/>
    </row>
    <row r="88" spans="1:4" ht="15" customHeight="1">
      <c r="A88" s="397" t="str">
        <f>Jednostki!F13</f>
        <v>07-200 Wyszków, ul. Pułtuska 143</v>
      </c>
      <c r="B88" s="399"/>
      <c r="C88" s="399"/>
      <c r="D88" s="398"/>
    </row>
    <row r="89" spans="1:4" ht="15" customHeight="1">
      <c r="A89" s="154" t="s">
        <v>179</v>
      </c>
      <c r="B89" s="392" t="s">
        <v>168</v>
      </c>
      <c r="C89" s="393"/>
      <c r="D89" s="155" t="s">
        <v>169</v>
      </c>
    </row>
    <row r="90" spans="1:4" ht="15" customHeight="1">
      <c r="A90" s="156">
        <v>1</v>
      </c>
      <c r="B90" s="390" t="str">
        <f>B3</f>
        <v>Monitoring, urządzenia alarmowe przy budynkach jednostek</v>
      </c>
      <c r="C90" s="391"/>
      <c r="D90" s="144">
        <f>2318+1671.4</f>
        <v>3989.4</v>
      </c>
    </row>
    <row r="91" spans="1:4" ht="15" customHeight="1">
      <c r="A91" s="146">
        <v>2</v>
      </c>
      <c r="B91" s="375" t="str">
        <f>B4</f>
        <v>Sprzęt elektroniczny przenośny</v>
      </c>
      <c r="C91" s="380"/>
      <c r="D91" s="147">
        <v>12861.5</v>
      </c>
    </row>
    <row r="92" spans="1:4" ht="15" customHeight="1">
      <c r="A92" s="335" t="str">
        <f>B4</f>
        <v>Sprzęt elektroniczny przenośny</v>
      </c>
      <c r="B92" s="337"/>
      <c r="C92" s="16" t="s">
        <v>182</v>
      </c>
      <c r="D92" s="37" t="str">
        <f>Jednostki!D14</f>
        <v>000694712</v>
      </c>
    </row>
    <row r="93" spans="1:4" ht="15" customHeight="1">
      <c r="A93" s="351" t="str">
        <f>Jednostki!B14</f>
        <v>13. Szkoła Podstawowa nr 1 im. Adama Mickiewicza</v>
      </c>
      <c r="B93" s="352"/>
      <c r="C93" s="351" t="str">
        <f>Jednostki!C14</f>
        <v>07-200 Wyszków, ul. 11 Listopada 62</v>
      </c>
      <c r="D93" s="352"/>
    </row>
    <row r="94" spans="1:4" ht="15" customHeight="1">
      <c r="A94" s="377" t="s">
        <v>183</v>
      </c>
      <c r="B94" s="378"/>
      <c r="C94" s="378"/>
      <c r="D94" s="379"/>
    </row>
    <row r="95" spans="1:4" ht="15" customHeight="1">
      <c r="A95" s="351" t="str">
        <f>Jednostki!F14</f>
        <v>07-200 Wyszków, ul. 11 Listopada 62</v>
      </c>
      <c r="B95" s="363"/>
      <c r="C95" s="363"/>
      <c r="D95" s="352"/>
    </row>
    <row r="96" spans="1:4" ht="15" customHeight="1">
      <c r="A96" s="148" t="s">
        <v>179</v>
      </c>
      <c r="B96" s="373" t="s">
        <v>168</v>
      </c>
      <c r="C96" s="374"/>
      <c r="D96" s="153" t="s">
        <v>169</v>
      </c>
    </row>
    <row r="97" spans="1:4" ht="15" customHeight="1">
      <c r="A97" s="139">
        <v>1</v>
      </c>
      <c r="B97" s="425" t="str">
        <f>B90</f>
        <v>Monitoring, urządzenia alarmowe przy budynkach jednostek</v>
      </c>
      <c r="C97" s="425"/>
      <c r="D97" s="330">
        <v>8500</v>
      </c>
    </row>
    <row r="98" spans="1:4" ht="15" customHeight="1">
      <c r="A98" s="146">
        <v>2</v>
      </c>
      <c r="B98" s="368" t="str">
        <f>B91</f>
        <v>Sprzęt elektroniczny przenośny</v>
      </c>
      <c r="C98" s="384"/>
      <c r="D98" s="311">
        <v>61835</v>
      </c>
    </row>
    <row r="99" spans="1:4" ht="15" customHeight="1">
      <c r="A99" s="335" t="s">
        <v>187</v>
      </c>
      <c r="B99" s="337"/>
      <c r="C99" s="16" t="s">
        <v>182</v>
      </c>
      <c r="D99" s="37" t="str">
        <f>Jednostki!D15</f>
        <v>000694729</v>
      </c>
    </row>
    <row r="100" spans="1:4" ht="26.25" customHeight="1">
      <c r="A100" s="351" t="str">
        <f>Jednostki!B15</f>
        <v>14. Szkoła Podstawowa Nr 2 im. Władysława Broniewskiego w Wyszkowie</v>
      </c>
      <c r="B100" s="352"/>
      <c r="C100" s="351" t="str">
        <f>Jednostki!C15</f>
        <v>07-200 Wyszków, ul. Jana Matejki 5</v>
      </c>
      <c r="D100" s="352"/>
    </row>
    <row r="101" spans="1:4" ht="15" customHeight="1">
      <c r="A101" s="377" t="s">
        <v>183</v>
      </c>
      <c r="B101" s="378"/>
      <c r="C101" s="378"/>
      <c r="D101" s="379"/>
    </row>
    <row r="102" spans="1:4" ht="15" customHeight="1">
      <c r="A102" s="351" t="str">
        <f>Jednostki!F15</f>
        <v>07-200 Wyszków, ul. Jana Matejki 5</v>
      </c>
      <c r="B102" s="363"/>
      <c r="C102" s="363"/>
      <c r="D102" s="352"/>
    </row>
    <row r="103" spans="1:4" ht="15" customHeight="1">
      <c r="A103" s="148" t="s">
        <v>179</v>
      </c>
      <c r="B103" s="373" t="s">
        <v>168</v>
      </c>
      <c r="C103" s="374"/>
      <c r="D103" s="153" t="s">
        <v>169</v>
      </c>
    </row>
    <row r="104" spans="1:4" ht="15" customHeight="1">
      <c r="A104" s="139">
        <v>1</v>
      </c>
      <c r="B104" s="370" t="str">
        <f>B3</f>
        <v>Monitoring, urządzenia alarmowe przy budynkach jednostek</v>
      </c>
      <c r="C104" s="372"/>
      <c r="D104" s="144">
        <v>26295</v>
      </c>
    </row>
    <row r="105" spans="1:4" ht="15" customHeight="1">
      <c r="A105" s="146">
        <v>2</v>
      </c>
      <c r="B105" s="368" t="str">
        <f>B4</f>
        <v>Sprzęt elektroniczny przenośny</v>
      </c>
      <c r="C105" s="369"/>
      <c r="D105" s="147">
        <v>33430.53</v>
      </c>
    </row>
    <row r="106" spans="1:4" ht="15" customHeight="1">
      <c r="A106" s="385" t="s">
        <v>187</v>
      </c>
      <c r="B106" s="386"/>
      <c r="C106" s="157" t="s">
        <v>182</v>
      </c>
      <c r="D106" s="158" t="str">
        <f>Jednostki!D16</f>
        <v>0001073260</v>
      </c>
    </row>
    <row r="107" spans="1:4" ht="28.5" customHeight="1">
      <c r="A107" s="351" t="str">
        <f>Jednostki!B16</f>
        <v>15. Szkoła Podstawowa im. Kardynała Stefana Wyszyńskiego w Leszczydole Starym</v>
      </c>
      <c r="B107" s="352"/>
      <c r="C107" s="351" t="str">
        <f>Jednostki!C16</f>
        <v>07-200 Wyszków, Leszczydół Stary 38</v>
      </c>
      <c r="D107" s="352"/>
    </row>
    <row r="108" spans="1:4" ht="15" customHeight="1">
      <c r="A108" s="377" t="s">
        <v>183</v>
      </c>
      <c r="B108" s="378"/>
      <c r="C108" s="378"/>
      <c r="D108" s="379"/>
    </row>
    <row r="109" spans="1:4" ht="15" customHeight="1">
      <c r="A109" s="351" t="str">
        <f>Jednostki!F16</f>
        <v>07-200 Wyszków, Leszczydół Stary 38</v>
      </c>
      <c r="B109" s="363"/>
      <c r="C109" s="363"/>
      <c r="D109" s="352"/>
    </row>
    <row r="110" spans="1:4" ht="15" customHeight="1">
      <c r="A110" s="148" t="s">
        <v>179</v>
      </c>
      <c r="B110" s="373" t="s">
        <v>168</v>
      </c>
      <c r="C110" s="374"/>
      <c r="D110" s="153" t="s">
        <v>169</v>
      </c>
    </row>
    <row r="111" spans="1:4" ht="15" customHeight="1">
      <c r="A111" s="139">
        <v>1</v>
      </c>
      <c r="B111" s="370" t="str">
        <f>B3</f>
        <v>Monitoring, urządzenia alarmowe przy budynkach jednostek</v>
      </c>
      <c r="C111" s="372"/>
      <c r="D111" s="144">
        <v>6209</v>
      </c>
    </row>
    <row r="112" spans="1:4" ht="15" customHeight="1">
      <c r="A112" s="146">
        <v>2</v>
      </c>
      <c r="B112" s="368" t="str">
        <f>B4</f>
        <v>Sprzęt elektroniczny przenośny</v>
      </c>
      <c r="C112" s="369"/>
      <c r="D112" s="147">
        <v>29195.99</v>
      </c>
    </row>
    <row r="113" spans="1:4" ht="15" customHeight="1">
      <c r="A113" s="335" t="s">
        <v>187</v>
      </c>
      <c r="B113" s="337"/>
      <c r="C113" s="16" t="s">
        <v>182</v>
      </c>
      <c r="D113" s="6" t="str">
        <f>Jednostki!D17</f>
        <v>001073231</v>
      </c>
    </row>
    <row r="114" spans="1:4" ht="24.75" customHeight="1">
      <c r="A114" s="351" t="str">
        <f>Jednostki!B17</f>
        <v>16. Szkoła Podstawowa im. Jana Brzechwy w Lucynowie</v>
      </c>
      <c r="B114" s="352"/>
      <c r="C114" s="351" t="str">
        <f>Jednostki!C17</f>
        <v>07-201 Wyszków 3, Lucynów, ul. Szkolna 12</v>
      </c>
      <c r="D114" s="352"/>
    </row>
    <row r="115" spans="1:4" ht="15" customHeight="1">
      <c r="A115" s="377" t="s">
        <v>183</v>
      </c>
      <c r="B115" s="378"/>
      <c r="C115" s="378"/>
      <c r="D115" s="379"/>
    </row>
    <row r="116" spans="1:4" ht="15" customHeight="1">
      <c r="A116" s="351" t="str">
        <f>Jednostki!F17</f>
        <v>07-201 Wyszków 3, Lucynów, ul. Szkolna 12</v>
      </c>
      <c r="B116" s="363"/>
      <c r="C116" s="363"/>
      <c r="D116" s="352"/>
    </row>
    <row r="117" spans="1:4" ht="15" customHeight="1">
      <c r="A117" s="148" t="s">
        <v>179</v>
      </c>
      <c r="B117" s="373" t="s">
        <v>168</v>
      </c>
      <c r="C117" s="374"/>
      <c r="D117" s="153" t="s">
        <v>169</v>
      </c>
    </row>
    <row r="118" spans="1:4" ht="15" customHeight="1">
      <c r="A118" s="139">
        <v>1</v>
      </c>
      <c r="B118" s="370" t="str">
        <f>B3</f>
        <v>Monitoring, urządzenia alarmowe przy budynkach jednostek</v>
      </c>
      <c r="C118" s="372"/>
      <c r="D118" s="331">
        <v>0</v>
      </c>
    </row>
    <row r="119" spans="1:4" ht="15" customHeight="1">
      <c r="A119" s="146">
        <v>2</v>
      </c>
      <c r="B119" s="368" t="str">
        <f>B4</f>
        <v>Sprzęt elektroniczny przenośny</v>
      </c>
      <c r="C119" s="369"/>
      <c r="D119" s="147">
        <v>7313.51</v>
      </c>
    </row>
    <row r="120" spans="1:4" ht="17.25" customHeight="1">
      <c r="A120" s="335" t="s">
        <v>187</v>
      </c>
      <c r="B120" s="337"/>
      <c r="C120" s="16" t="s">
        <v>182</v>
      </c>
      <c r="D120" s="6" t="str">
        <f>Jednostki!D19</f>
        <v>000641058</v>
      </c>
    </row>
    <row r="121" spans="1:4" ht="37.5" customHeight="1">
      <c r="A121" s="351" t="str">
        <f>Jednostki!B19</f>
        <v>18. Zespół Szkół "Rybienko Leśne" Szkoła Podstawowa nr 3 im. Jana Hempla w Wyszkowie Szkoła Filialna w Skuszewie</v>
      </c>
      <c r="B121" s="352"/>
      <c r="C121" s="351" t="str">
        <f>Jednostki!F19</f>
        <v>Skuszew, ul. Przejazdowa 81, 07-201 Wyszków</v>
      </c>
      <c r="D121" s="352"/>
    </row>
    <row r="122" spans="1:4" ht="15" customHeight="1">
      <c r="A122" s="377" t="s">
        <v>183</v>
      </c>
      <c r="B122" s="378"/>
      <c r="C122" s="378"/>
      <c r="D122" s="379"/>
    </row>
    <row r="123" spans="1:4" ht="15" customHeight="1">
      <c r="A123" s="351" t="str">
        <f>Jednostki!F19</f>
        <v>Skuszew, ul. Przejazdowa 81, 07-201 Wyszków</v>
      </c>
      <c r="B123" s="363"/>
      <c r="C123" s="363"/>
      <c r="D123" s="352"/>
    </row>
    <row r="124" spans="1:4" ht="15" customHeight="1">
      <c r="A124" s="148" t="s">
        <v>179</v>
      </c>
      <c r="B124" s="373" t="s">
        <v>168</v>
      </c>
      <c r="C124" s="374"/>
      <c r="D124" s="153" t="s">
        <v>169</v>
      </c>
    </row>
    <row r="125" spans="1:4" ht="15" customHeight="1">
      <c r="A125" s="139">
        <v>1</v>
      </c>
      <c r="B125" s="370" t="str">
        <f>B3</f>
        <v>Monitoring, urządzenia alarmowe przy budynkach jednostek</v>
      </c>
      <c r="C125" s="372"/>
      <c r="D125" s="325">
        <v>0</v>
      </c>
    </row>
    <row r="126" spans="1:4" ht="15" customHeight="1">
      <c r="A126" s="146">
        <v>2</v>
      </c>
      <c r="B126" s="375" t="str">
        <f>B4</f>
        <v>Sprzęt elektroniczny przenośny</v>
      </c>
      <c r="C126" s="380"/>
      <c r="D126" s="314">
        <v>0</v>
      </c>
    </row>
    <row r="127" spans="1:4" ht="15" customHeight="1">
      <c r="A127" s="335" t="s">
        <v>187</v>
      </c>
      <c r="B127" s="337"/>
      <c r="C127" s="16" t="s">
        <v>182</v>
      </c>
      <c r="D127" s="35">
        <f>Jednostki!D20</f>
        <v>550719484</v>
      </c>
    </row>
    <row r="128" spans="1:4" ht="30" customHeight="1">
      <c r="A128" s="351" t="str">
        <f>Jednostki!B20</f>
        <v>19. Gimnazjum Nr 2 w Wyszkowie im. Obrońców Westerplatte</v>
      </c>
      <c r="B128" s="352"/>
      <c r="C128" s="351" t="str">
        <f>Jednostki!C20</f>
        <v>07-200 Wyszków, ul. Sowińskiego 55</v>
      </c>
      <c r="D128" s="352"/>
    </row>
    <row r="129" spans="1:4" ht="15" customHeight="1">
      <c r="A129" s="377" t="s">
        <v>183</v>
      </c>
      <c r="B129" s="378"/>
      <c r="C129" s="378"/>
      <c r="D129" s="379"/>
    </row>
    <row r="130" spans="1:4" ht="15" customHeight="1">
      <c r="A130" s="351" t="str">
        <f>Jednostki!F20</f>
        <v>07-200 Wyszków, ul. Sowińskiego 55</v>
      </c>
      <c r="B130" s="363"/>
      <c r="C130" s="363"/>
      <c r="D130" s="352"/>
    </row>
    <row r="131" spans="1:4" ht="15" customHeight="1">
      <c r="A131" s="148" t="s">
        <v>179</v>
      </c>
      <c r="B131" s="373" t="s">
        <v>168</v>
      </c>
      <c r="C131" s="374"/>
      <c r="D131" s="153" t="s">
        <v>169</v>
      </c>
    </row>
    <row r="132" spans="1:4" ht="15" customHeight="1">
      <c r="A132" s="139">
        <v>1</v>
      </c>
      <c r="B132" s="370" t="str">
        <f>B3</f>
        <v>Monitoring, urządzenia alarmowe przy budynkach jednostek</v>
      </c>
      <c r="C132" s="372"/>
      <c r="D132" s="144">
        <f>43757.51+33420.16</f>
        <v>77177.67000000001</v>
      </c>
    </row>
    <row r="133" spans="1:4" ht="15" customHeight="1">
      <c r="A133" s="139">
        <v>2</v>
      </c>
      <c r="B133" s="370" t="str">
        <f>B4</f>
        <v>Sprzęt elektroniczny przenośny</v>
      </c>
      <c r="C133" s="371"/>
      <c r="D133" s="144">
        <v>2474</v>
      </c>
    </row>
    <row r="134" spans="1:4" ht="15" customHeight="1">
      <c r="A134" s="24"/>
      <c r="B134" s="25"/>
      <c r="C134" s="26"/>
      <c r="D134" s="43"/>
    </row>
    <row r="135" spans="1:4" ht="15" customHeight="1">
      <c r="A135" s="335" t="s">
        <v>187</v>
      </c>
      <c r="B135" s="337"/>
      <c r="C135" s="16" t="s">
        <v>182</v>
      </c>
      <c r="D135" s="159">
        <f>Jednostki!D18</f>
        <v>141086200</v>
      </c>
    </row>
    <row r="136" spans="1:4" ht="15" customHeight="1">
      <c r="A136" s="351" t="str">
        <f>Jednostki!B18</f>
        <v>17. Zespół Szkół "Rybienko Leśne"</v>
      </c>
      <c r="B136" s="352"/>
      <c r="C136" s="351" t="str">
        <f>Jednostki!C18</f>
        <v>07-201 Wyszków, ul. Stefana Batorego 6</v>
      </c>
      <c r="D136" s="352"/>
    </row>
    <row r="137" spans="1:4" ht="15" customHeight="1">
      <c r="A137" s="377" t="s">
        <v>183</v>
      </c>
      <c r="B137" s="378"/>
      <c r="C137" s="378"/>
      <c r="D137" s="379"/>
    </row>
    <row r="138" spans="1:4" ht="15" customHeight="1">
      <c r="A138" s="351" t="str">
        <f>Jednostki!F18</f>
        <v>07-201 Wyszków, ul. Stefana Batorego 6</v>
      </c>
      <c r="B138" s="363"/>
      <c r="C138" s="363"/>
      <c r="D138" s="352"/>
    </row>
    <row r="139" spans="1:4" ht="15" customHeight="1">
      <c r="A139" s="148" t="s">
        <v>179</v>
      </c>
      <c r="B139" s="373" t="s">
        <v>168</v>
      </c>
      <c r="C139" s="374"/>
      <c r="D139" s="153" t="s">
        <v>169</v>
      </c>
    </row>
    <row r="140" spans="1:4" ht="15" customHeight="1">
      <c r="A140" s="139">
        <v>1</v>
      </c>
      <c r="B140" s="370" t="str">
        <f>B3</f>
        <v>Monitoring, urządzenia alarmowe przy budynkach jednostek</v>
      </c>
      <c r="C140" s="372"/>
      <c r="D140" s="144">
        <v>22706.64</v>
      </c>
    </row>
    <row r="141" spans="1:4" ht="15" customHeight="1">
      <c r="A141" s="146">
        <v>2</v>
      </c>
      <c r="B141" s="368" t="str">
        <f>B4</f>
        <v>Sprzęt elektroniczny przenośny</v>
      </c>
      <c r="C141" s="369"/>
      <c r="D141" s="147">
        <v>38327.6</v>
      </c>
    </row>
    <row r="142" spans="1:4" ht="15" customHeight="1">
      <c r="A142" s="385" t="s">
        <v>187</v>
      </c>
      <c r="B142" s="386"/>
      <c r="C142" s="157" t="s">
        <v>182</v>
      </c>
      <c r="D142" s="159">
        <f>Jednostki!D21</f>
        <v>551314967</v>
      </c>
    </row>
    <row r="143" spans="1:4" ht="15" customHeight="1">
      <c r="A143" s="387" t="str">
        <f>Jednostki!B21</f>
        <v>20. Zespół Szkół w Wyszkowie</v>
      </c>
      <c r="B143" s="387"/>
      <c r="C143" s="387" t="str">
        <f>Jednostki!C21</f>
        <v>07-200 Wyszków, ul. Geodetów 45</v>
      </c>
      <c r="D143" s="387"/>
    </row>
    <row r="144" spans="1:4" ht="15" customHeight="1">
      <c r="A144" s="388" t="s">
        <v>183</v>
      </c>
      <c r="B144" s="388"/>
      <c r="C144" s="388"/>
      <c r="D144" s="388"/>
    </row>
    <row r="145" spans="1:4" ht="15" customHeight="1">
      <c r="A145" s="387" t="str">
        <f>Jednostki!F21</f>
        <v>07-200 Wyszków, ul. Geodetów 45</v>
      </c>
      <c r="B145" s="387"/>
      <c r="C145" s="387"/>
      <c r="D145" s="387"/>
    </row>
    <row r="146" spans="1:4" ht="15" customHeight="1">
      <c r="A146" s="148" t="s">
        <v>179</v>
      </c>
      <c r="B146" s="389" t="s">
        <v>168</v>
      </c>
      <c r="C146" s="389"/>
      <c r="D146" s="149" t="s">
        <v>169</v>
      </c>
    </row>
    <row r="147" spans="1:4" ht="15" customHeight="1">
      <c r="A147" s="139">
        <v>1</v>
      </c>
      <c r="B147" s="381" t="str">
        <f>B154</f>
        <v>Monitoring, urządzenia alarmowe przy budynkach jednostek</v>
      </c>
      <c r="C147" s="381"/>
      <c r="D147" s="314">
        <f>51598.79</f>
        <v>51598.79</v>
      </c>
    </row>
    <row r="148" spans="1:4" ht="15" customHeight="1">
      <c r="A148" s="146">
        <v>2</v>
      </c>
      <c r="B148" s="375" t="str">
        <f>B155</f>
        <v>Sprzęt elektroniczny przenośny</v>
      </c>
      <c r="C148" s="380"/>
      <c r="D148" s="314">
        <v>77565.76</v>
      </c>
    </row>
    <row r="149" spans="1:4" ht="15" customHeight="1">
      <c r="A149" s="335" t="s">
        <v>187</v>
      </c>
      <c r="B149" s="337"/>
      <c r="C149" s="16" t="s">
        <v>182</v>
      </c>
      <c r="D149" s="35">
        <f>Jednostki!D22</f>
        <v>551333982</v>
      </c>
    </row>
    <row r="150" spans="1:4" ht="15" customHeight="1">
      <c r="A150" s="351" t="str">
        <f>Jednostki!B22</f>
        <v>21. Zespół Szkół w Leszczydole Nowinach</v>
      </c>
      <c r="B150" s="352"/>
      <c r="C150" s="351" t="str">
        <f>Jednostki!C22</f>
        <v>07-200 Wyszków, Leszczydół Nowiny, ul. Szkolna 26</v>
      </c>
      <c r="D150" s="352"/>
    </row>
    <row r="151" spans="1:4" ht="15" customHeight="1">
      <c r="A151" s="377" t="s">
        <v>183</v>
      </c>
      <c r="B151" s="378"/>
      <c r="C151" s="378"/>
      <c r="D151" s="379"/>
    </row>
    <row r="152" spans="1:4" ht="15" customHeight="1">
      <c r="A152" s="351" t="str">
        <f>Jednostki!F22</f>
        <v>07-200 Wyszków, Leszczydół Nowiny, ul. Szkolna 26</v>
      </c>
      <c r="B152" s="363"/>
      <c r="C152" s="363"/>
      <c r="D152" s="352"/>
    </row>
    <row r="153" spans="1:4" ht="15" customHeight="1">
      <c r="A153" s="148" t="s">
        <v>179</v>
      </c>
      <c r="B153" s="373" t="s">
        <v>168</v>
      </c>
      <c r="C153" s="374"/>
      <c r="D153" s="153" t="s">
        <v>169</v>
      </c>
    </row>
    <row r="154" spans="1:4" ht="15" customHeight="1">
      <c r="A154" s="139">
        <v>1</v>
      </c>
      <c r="B154" s="370" t="str">
        <f>B3</f>
        <v>Monitoring, urządzenia alarmowe przy budynkach jednostek</v>
      </c>
      <c r="C154" s="372"/>
      <c r="D154" s="144">
        <v>5550</v>
      </c>
    </row>
    <row r="155" spans="1:4" ht="15" customHeight="1">
      <c r="A155" s="146">
        <v>2</v>
      </c>
      <c r="B155" s="368" t="str">
        <f>B4</f>
        <v>Sprzęt elektroniczny przenośny</v>
      </c>
      <c r="C155" s="384"/>
      <c r="D155" s="147">
        <v>13499.25</v>
      </c>
    </row>
    <row r="156" spans="1:4" ht="15" customHeight="1">
      <c r="A156" s="335" t="s">
        <v>187</v>
      </c>
      <c r="B156" s="337"/>
      <c r="C156" s="16" t="s">
        <v>182</v>
      </c>
      <c r="D156" s="35">
        <f>Jednostki!D23</f>
        <v>551333456</v>
      </c>
    </row>
    <row r="157" spans="1:4" ht="15" customHeight="1">
      <c r="A157" s="351" t="str">
        <f>Jednostki!B23</f>
        <v>22. Zespół Szkół im. Henryka Sienkiewicza w Rybnie</v>
      </c>
      <c r="B157" s="352"/>
      <c r="C157" s="351" t="str">
        <f>Jednostki!C23</f>
        <v>07-200 Wyszków, Rybno, ul. Wyszkowska 87</v>
      </c>
      <c r="D157" s="352"/>
    </row>
    <row r="158" spans="1:4" ht="15" customHeight="1">
      <c r="A158" s="377" t="s">
        <v>183</v>
      </c>
      <c r="B158" s="378"/>
      <c r="C158" s="378"/>
      <c r="D158" s="379"/>
    </row>
    <row r="159" spans="1:4" ht="15" customHeight="1">
      <c r="A159" s="351" t="str">
        <f>Jednostki!F23</f>
        <v>07-200 Wyszków, Rybno, ul. Wyszkowska 87</v>
      </c>
      <c r="B159" s="363"/>
      <c r="C159" s="363"/>
      <c r="D159" s="352"/>
    </row>
    <row r="160" spans="1:4" ht="15" customHeight="1">
      <c r="A160" s="148" t="s">
        <v>179</v>
      </c>
      <c r="B160" s="373" t="s">
        <v>168</v>
      </c>
      <c r="C160" s="374"/>
      <c r="D160" s="153" t="s">
        <v>169</v>
      </c>
    </row>
    <row r="161" spans="1:4" ht="15" customHeight="1">
      <c r="A161" s="139">
        <v>1</v>
      </c>
      <c r="B161" s="370" t="str">
        <f>B3</f>
        <v>Monitoring, urządzenia alarmowe przy budynkach jednostek</v>
      </c>
      <c r="C161" s="372"/>
      <c r="D161" s="143">
        <v>0</v>
      </c>
    </row>
    <row r="162" spans="1:4" ht="15" customHeight="1">
      <c r="A162" s="139">
        <v>2</v>
      </c>
      <c r="B162" s="370" t="str">
        <f>B4</f>
        <v>Sprzęt elektroniczny przenośny</v>
      </c>
      <c r="C162" s="371"/>
      <c r="D162" s="143">
        <v>32669.44</v>
      </c>
    </row>
    <row r="163" spans="1:4" ht="15" customHeight="1">
      <c r="A163" s="24"/>
      <c r="B163" s="25"/>
      <c r="C163" s="26"/>
      <c r="D163" s="43"/>
    </row>
    <row r="164" spans="1:4" ht="15" customHeight="1">
      <c r="A164" s="335" t="s">
        <v>187</v>
      </c>
      <c r="B164" s="337"/>
      <c r="C164" s="16" t="s">
        <v>182</v>
      </c>
      <c r="D164" s="35">
        <f>Jednostki!D24</f>
        <v>141248512</v>
      </c>
    </row>
    <row r="165" spans="1:4" ht="25.5" customHeight="1">
      <c r="A165" s="351" t="str">
        <f>Jednostki!B24</f>
        <v>23. Świetlica Socjoterapeutyczna w Wyszkowie "Słoneczna"</v>
      </c>
      <c r="B165" s="352"/>
      <c r="C165" s="351" t="str">
        <f>Jednostki!F24</f>
        <v>07-200 Wyszków, ul. 11-go Listopada 50</v>
      </c>
      <c r="D165" s="352"/>
    </row>
    <row r="166" spans="1:4" ht="15" customHeight="1">
      <c r="A166" s="377" t="s">
        <v>183</v>
      </c>
      <c r="B166" s="378"/>
      <c r="C166" s="378"/>
      <c r="D166" s="379"/>
    </row>
    <row r="167" spans="1:4" ht="15" customHeight="1">
      <c r="A167" s="351" t="str">
        <f>Jednostki!F24</f>
        <v>07-200 Wyszków, ul. 11-go Listopada 50</v>
      </c>
      <c r="B167" s="363"/>
      <c r="C167" s="363"/>
      <c r="D167" s="352"/>
    </row>
    <row r="168" spans="1:4" ht="15" customHeight="1">
      <c r="A168" s="148" t="s">
        <v>179</v>
      </c>
      <c r="B168" s="373" t="s">
        <v>168</v>
      </c>
      <c r="C168" s="374"/>
      <c r="D168" s="153" t="s">
        <v>169</v>
      </c>
    </row>
    <row r="169" spans="1:4" ht="15" customHeight="1">
      <c r="A169" s="150">
        <v>1</v>
      </c>
      <c r="B169" s="382" t="str">
        <f>B3</f>
        <v>Monitoring, urządzenia alarmowe przy budynkach jednostek</v>
      </c>
      <c r="C169" s="383"/>
      <c r="D169" s="325">
        <v>1525</v>
      </c>
    </row>
    <row r="170" spans="1:4" ht="15" customHeight="1">
      <c r="A170" s="146">
        <v>2</v>
      </c>
      <c r="B170" s="368" t="str">
        <f>B4</f>
        <v>Sprzęt elektroniczny przenośny</v>
      </c>
      <c r="C170" s="369"/>
      <c r="D170" s="314">
        <v>0</v>
      </c>
    </row>
  </sheetData>
  <sheetProtection/>
  <mergeCells count="185">
    <mergeCell ref="C23:D23"/>
    <mergeCell ref="A115:D115"/>
    <mergeCell ref="A116:D116"/>
    <mergeCell ref="A108:D108"/>
    <mergeCell ref="A31:D31"/>
    <mergeCell ref="B33:C33"/>
    <mergeCell ref="A30:D30"/>
    <mergeCell ref="A109:D109"/>
    <mergeCell ref="B12:C12"/>
    <mergeCell ref="B13:C13"/>
    <mergeCell ref="B14:C14"/>
    <mergeCell ref="B118:C118"/>
    <mergeCell ref="B21:C21"/>
    <mergeCell ref="B97:C97"/>
    <mergeCell ref="B63:C63"/>
    <mergeCell ref="B112:C112"/>
    <mergeCell ref="A107:B107"/>
    <mergeCell ref="B117:C117"/>
    <mergeCell ref="B110:C110"/>
    <mergeCell ref="C114:D114"/>
    <mergeCell ref="B77:C77"/>
    <mergeCell ref="A113:B113"/>
    <mergeCell ref="A114:B114"/>
    <mergeCell ref="C107:D107"/>
    <mergeCell ref="B40:C40"/>
    <mergeCell ref="A45:D45"/>
    <mergeCell ref="B34:C34"/>
    <mergeCell ref="A22:B22"/>
    <mergeCell ref="A23:B23"/>
    <mergeCell ref="A29:B29"/>
    <mergeCell ref="B27:C27"/>
    <mergeCell ref="A24:D24"/>
    <mergeCell ref="B26:C26"/>
    <mergeCell ref="C29:D29"/>
    <mergeCell ref="A8:B8"/>
    <mergeCell ref="C8:D8"/>
    <mergeCell ref="A65:B65"/>
    <mergeCell ref="A50:B50"/>
    <mergeCell ref="A25:D25"/>
    <mergeCell ref="B32:C32"/>
    <mergeCell ref="C51:D51"/>
    <mergeCell ref="A51:B51"/>
    <mergeCell ref="A38:D38"/>
    <mergeCell ref="B39:C39"/>
    <mergeCell ref="A80:D80"/>
    <mergeCell ref="A81:D81"/>
    <mergeCell ref="C86:D86"/>
    <mergeCell ref="B75:C75"/>
    <mergeCell ref="B55:C55"/>
    <mergeCell ref="B54:C54"/>
    <mergeCell ref="A1:C1"/>
    <mergeCell ref="A7:B7"/>
    <mergeCell ref="B47:C47"/>
    <mergeCell ref="B48:C48"/>
    <mergeCell ref="B20:C20"/>
    <mergeCell ref="A15:B15"/>
    <mergeCell ref="A16:B16"/>
    <mergeCell ref="A10:D10"/>
    <mergeCell ref="A9:D9"/>
    <mergeCell ref="C44:D44"/>
    <mergeCell ref="B11:C11"/>
    <mergeCell ref="B19:C19"/>
    <mergeCell ref="A36:B36"/>
    <mergeCell ref="C36:D36"/>
    <mergeCell ref="A37:D37"/>
    <mergeCell ref="A35:B35"/>
    <mergeCell ref="A18:D18"/>
    <mergeCell ref="C16:D16"/>
    <mergeCell ref="A17:D17"/>
    <mergeCell ref="A28:B28"/>
    <mergeCell ref="A53:D53"/>
    <mergeCell ref="B41:C41"/>
    <mergeCell ref="B49:C49"/>
    <mergeCell ref="A46:D46"/>
    <mergeCell ref="A43:B43"/>
    <mergeCell ref="A52:D52"/>
    <mergeCell ref="A44:B44"/>
    <mergeCell ref="B56:C56"/>
    <mergeCell ref="A59:D59"/>
    <mergeCell ref="A66:D66"/>
    <mergeCell ref="B62:C62"/>
    <mergeCell ref="A60:D60"/>
    <mergeCell ref="B61:C61"/>
    <mergeCell ref="A57:B57"/>
    <mergeCell ref="A64:B64"/>
    <mergeCell ref="C65:D65"/>
    <mergeCell ref="A58:B58"/>
    <mergeCell ref="C58:D58"/>
    <mergeCell ref="B68:C68"/>
    <mergeCell ref="A67:D67"/>
    <mergeCell ref="B69:C69"/>
    <mergeCell ref="A72:B72"/>
    <mergeCell ref="C72:D72"/>
    <mergeCell ref="A74:D74"/>
    <mergeCell ref="B70:C70"/>
    <mergeCell ref="A71:B71"/>
    <mergeCell ref="A73:D73"/>
    <mergeCell ref="B83:C83"/>
    <mergeCell ref="A85:B85"/>
    <mergeCell ref="B89:C89"/>
    <mergeCell ref="A87:D87"/>
    <mergeCell ref="A86:B86"/>
    <mergeCell ref="A88:D88"/>
    <mergeCell ref="B91:C91"/>
    <mergeCell ref="A95:D95"/>
    <mergeCell ref="A92:B92"/>
    <mergeCell ref="A93:B93"/>
    <mergeCell ref="C93:D93"/>
    <mergeCell ref="B90:C90"/>
    <mergeCell ref="A101:D101"/>
    <mergeCell ref="B98:C98"/>
    <mergeCell ref="A99:B99"/>
    <mergeCell ref="A100:B100"/>
    <mergeCell ref="C100:D100"/>
    <mergeCell ref="A94:D94"/>
    <mergeCell ref="C136:D136"/>
    <mergeCell ref="A122:D122"/>
    <mergeCell ref="A123:D123"/>
    <mergeCell ref="B124:C124"/>
    <mergeCell ref="A102:D102"/>
    <mergeCell ref="B103:C103"/>
    <mergeCell ref="A106:B106"/>
    <mergeCell ref="B104:C104"/>
    <mergeCell ref="B111:C111"/>
    <mergeCell ref="B119:C119"/>
    <mergeCell ref="A144:D144"/>
    <mergeCell ref="A145:D145"/>
    <mergeCell ref="B148:C148"/>
    <mergeCell ref="B146:C146"/>
    <mergeCell ref="A129:D129"/>
    <mergeCell ref="A127:B127"/>
    <mergeCell ref="A128:B128"/>
    <mergeCell ref="C128:D128"/>
    <mergeCell ref="B140:C140"/>
    <mergeCell ref="B141:C141"/>
    <mergeCell ref="B169:C169"/>
    <mergeCell ref="A167:D167"/>
    <mergeCell ref="B168:C168"/>
    <mergeCell ref="A166:D166"/>
    <mergeCell ref="B155:C155"/>
    <mergeCell ref="A165:B165"/>
    <mergeCell ref="B161:C161"/>
    <mergeCell ref="C165:D165"/>
    <mergeCell ref="B162:C162"/>
    <mergeCell ref="C157:D157"/>
    <mergeCell ref="A152:D152"/>
    <mergeCell ref="A149:B149"/>
    <mergeCell ref="A151:D151"/>
    <mergeCell ref="B160:C160"/>
    <mergeCell ref="B154:C154"/>
    <mergeCell ref="A158:D158"/>
    <mergeCell ref="A159:D159"/>
    <mergeCell ref="A156:B156"/>
    <mergeCell ref="A157:B157"/>
    <mergeCell ref="B153:C153"/>
    <mergeCell ref="B76:C76"/>
    <mergeCell ref="A78:B78"/>
    <mergeCell ref="C150:D150"/>
    <mergeCell ref="B147:C147"/>
    <mergeCell ref="A130:D130"/>
    <mergeCell ref="B139:C139"/>
    <mergeCell ref="B131:C131"/>
    <mergeCell ref="A142:B142"/>
    <mergeCell ref="A143:B143"/>
    <mergeCell ref="C143:D143"/>
    <mergeCell ref="C79:D79"/>
    <mergeCell ref="A79:B79"/>
    <mergeCell ref="B96:C96"/>
    <mergeCell ref="B84:C84"/>
    <mergeCell ref="B82:C82"/>
    <mergeCell ref="A137:D137"/>
    <mergeCell ref="A120:B120"/>
    <mergeCell ref="A121:B121"/>
    <mergeCell ref="C121:D121"/>
    <mergeCell ref="A136:B136"/>
    <mergeCell ref="B170:C170"/>
    <mergeCell ref="B133:C133"/>
    <mergeCell ref="B105:C105"/>
    <mergeCell ref="B132:C132"/>
    <mergeCell ref="A164:B164"/>
    <mergeCell ref="A150:B150"/>
    <mergeCell ref="A138:D138"/>
    <mergeCell ref="A135:B135"/>
    <mergeCell ref="B125:C125"/>
    <mergeCell ref="B126:C1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466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9" sqref="A49"/>
    </sheetView>
  </sheetViews>
  <sheetFormatPr defaultColWidth="9.140625" defaultRowHeight="12.75"/>
  <cols>
    <col min="1" max="1" width="5.140625" style="38" customWidth="1"/>
    <col min="2" max="2" width="33.8515625" style="22" customWidth="1"/>
    <col min="3" max="3" width="12.57421875" style="22" customWidth="1"/>
    <col min="4" max="4" width="12.57421875" style="38" customWidth="1"/>
    <col min="5" max="5" width="10.140625" style="40" customWidth="1"/>
    <col min="6" max="6" width="27.28125" style="40" customWidth="1"/>
    <col min="7" max="7" width="10.8515625" style="38" customWidth="1"/>
    <col min="8" max="8" width="39.57421875" style="38" customWidth="1"/>
    <col min="9" max="9" width="16.28125" style="38" customWidth="1"/>
    <col min="10" max="10" width="19.00390625" style="38" customWidth="1"/>
    <col min="11" max="11" width="15.140625" style="38" customWidth="1"/>
    <col min="12" max="12" width="18.421875" style="38" customWidth="1"/>
    <col min="13" max="14" width="16.28125" style="38" customWidth="1"/>
    <col min="15" max="15" width="12.57421875" style="42" customWidth="1"/>
    <col min="16" max="16" width="20.7109375" style="42" customWidth="1"/>
    <col min="17" max="17" width="15.7109375" style="38" bestFit="1" customWidth="1"/>
    <col min="18" max="16384" width="9.140625" style="38" customWidth="1"/>
  </cols>
  <sheetData>
    <row r="1" spans="1:16" ht="24.75" customHeight="1">
      <c r="A1" s="433" t="s">
        <v>176</v>
      </c>
      <c r="B1" s="429" t="s">
        <v>188</v>
      </c>
      <c r="C1" s="13"/>
      <c r="D1" s="429" t="s">
        <v>189</v>
      </c>
      <c r="E1" s="431" t="s">
        <v>190</v>
      </c>
      <c r="F1" s="431" t="s">
        <v>638</v>
      </c>
      <c r="G1" s="429" t="s">
        <v>191</v>
      </c>
      <c r="H1" s="429" t="s">
        <v>641</v>
      </c>
      <c r="I1" s="438" t="s">
        <v>338</v>
      </c>
      <c r="J1" s="434" t="s">
        <v>192</v>
      </c>
      <c r="K1" s="435"/>
      <c r="L1" s="435"/>
      <c r="M1" s="436"/>
      <c r="N1" s="80"/>
      <c r="O1" s="437" t="s">
        <v>202</v>
      </c>
      <c r="P1" s="203" t="s">
        <v>67</v>
      </c>
    </row>
    <row r="2" spans="1:16" ht="78.75" customHeight="1">
      <c r="A2" s="433"/>
      <c r="B2" s="430"/>
      <c r="C2" s="13" t="s">
        <v>332</v>
      </c>
      <c r="D2" s="430"/>
      <c r="E2" s="432"/>
      <c r="F2" s="432"/>
      <c r="G2" s="430"/>
      <c r="H2" s="430"/>
      <c r="I2" s="439"/>
      <c r="J2" s="13" t="s">
        <v>193</v>
      </c>
      <c r="K2" s="13" t="s">
        <v>194</v>
      </c>
      <c r="L2" s="13" t="s">
        <v>644</v>
      </c>
      <c r="M2" s="13" t="s">
        <v>195</v>
      </c>
      <c r="N2" s="13" t="s">
        <v>334</v>
      </c>
      <c r="O2" s="437"/>
      <c r="P2" s="203" t="s">
        <v>64</v>
      </c>
    </row>
    <row r="3" spans="1:16" ht="26.25" customHeight="1">
      <c r="A3" s="164">
        <v>1</v>
      </c>
      <c r="B3" s="68" t="str">
        <f>Jednostki!B2</f>
        <v>Gmina Wyszków
</v>
      </c>
      <c r="C3" s="68"/>
      <c r="D3" s="68"/>
      <c r="E3" s="165"/>
      <c r="F3" s="165"/>
      <c r="G3" s="68"/>
      <c r="H3" s="68"/>
      <c r="I3" s="212"/>
      <c r="J3" s="68"/>
      <c r="K3" s="68"/>
      <c r="L3" s="68"/>
      <c r="M3" s="68"/>
      <c r="N3" s="166"/>
      <c r="O3" s="167"/>
      <c r="P3" s="167"/>
    </row>
    <row r="4" spans="1:16" s="39" customFormat="1" ht="38.25" customHeight="1">
      <c r="A4" s="105" t="s">
        <v>495</v>
      </c>
      <c r="B4" s="44" t="s">
        <v>128</v>
      </c>
      <c r="C4" s="44" t="s">
        <v>311</v>
      </c>
      <c r="D4" s="211">
        <v>1972</v>
      </c>
      <c r="E4" s="211">
        <v>3676</v>
      </c>
      <c r="F4" s="211" t="s">
        <v>333</v>
      </c>
      <c r="G4" s="211" t="s">
        <v>311</v>
      </c>
      <c r="H4" s="45"/>
      <c r="I4" s="211" t="s">
        <v>315</v>
      </c>
      <c r="J4" s="211" t="s">
        <v>166</v>
      </c>
      <c r="K4" s="211" t="s">
        <v>157</v>
      </c>
      <c r="L4" s="211" t="s">
        <v>447</v>
      </c>
      <c r="M4" s="211" t="s">
        <v>163</v>
      </c>
      <c r="N4" s="211" t="s">
        <v>315</v>
      </c>
      <c r="O4" s="46">
        <v>2000</v>
      </c>
      <c r="P4" s="216">
        <f>O4*E4</f>
        <v>7352000</v>
      </c>
    </row>
    <row r="5" spans="1:16" s="39" customFormat="1" ht="40.5" customHeight="1">
      <c r="A5" s="105" t="s">
        <v>496</v>
      </c>
      <c r="B5" s="44" t="s">
        <v>484</v>
      </c>
      <c r="C5" s="44" t="s">
        <v>311</v>
      </c>
      <c r="D5" s="211">
        <v>1999</v>
      </c>
      <c r="E5" s="211">
        <v>191.9</v>
      </c>
      <c r="F5" s="211" t="s">
        <v>333</v>
      </c>
      <c r="G5" s="211" t="s">
        <v>311</v>
      </c>
      <c r="H5" s="45"/>
      <c r="I5" s="211" t="s">
        <v>315</v>
      </c>
      <c r="J5" s="211" t="s">
        <v>164</v>
      </c>
      <c r="K5" s="211" t="s">
        <v>157</v>
      </c>
      <c r="L5" s="211" t="s">
        <v>393</v>
      </c>
      <c r="M5" s="211" t="s">
        <v>232</v>
      </c>
      <c r="N5" s="211" t="s">
        <v>315</v>
      </c>
      <c r="O5" s="46">
        <v>2000</v>
      </c>
      <c r="P5" s="216">
        <f>O5*E5</f>
        <v>383800</v>
      </c>
    </row>
    <row r="6" spans="1:16" s="39" customFormat="1" ht="40.5" customHeight="1">
      <c r="A6" s="105" t="s">
        <v>497</v>
      </c>
      <c r="B6" s="44" t="s">
        <v>623</v>
      </c>
      <c r="C6" s="44" t="s">
        <v>311</v>
      </c>
      <c r="D6" s="211">
        <v>2010</v>
      </c>
      <c r="E6" s="211">
        <v>398.4</v>
      </c>
      <c r="F6" s="211" t="s">
        <v>315</v>
      </c>
      <c r="G6" s="211" t="s">
        <v>311</v>
      </c>
      <c r="H6" s="85"/>
      <c r="I6" s="211" t="s">
        <v>315</v>
      </c>
      <c r="J6" s="211" t="s">
        <v>164</v>
      </c>
      <c r="K6" s="211" t="s">
        <v>157</v>
      </c>
      <c r="L6" s="211" t="s">
        <v>393</v>
      </c>
      <c r="M6" s="211" t="s">
        <v>232</v>
      </c>
      <c r="N6" s="211" t="s">
        <v>315</v>
      </c>
      <c r="O6" s="46">
        <v>2000</v>
      </c>
      <c r="P6" s="216">
        <v>860906.88</v>
      </c>
    </row>
    <row r="7" spans="1:16" s="39" customFormat="1" ht="40.5" customHeight="1">
      <c r="A7" s="105" t="s">
        <v>504</v>
      </c>
      <c r="B7" s="44" t="s">
        <v>485</v>
      </c>
      <c r="C7" s="44" t="s">
        <v>311</v>
      </c>
      <c r="D7" s="211">
        <v>1835</v>
      </c>
      <c r="E7" s="211">
        <v>26</v>
      </c>
      <c r="F7" s="211" t="s">
        <v>333</v>
      </c>
      <c r="G7" s="211" t="s">
        <v>311</v>
      </c>
      <c r="H7" s="85"/>
      <c r="I7" s="211" t="s">
        <v>311</v>
      </c>
      <c r="J7" s="211" t="s">
        <v>164</v>
      </c>
      <c r="K7" s="211" t="s">
        <v>486</v>
      </c>
      <c r="L7" s="211" t="s">
        <v>393</v>
      </c>
      <c r="M7" s="211" t="s">
        <v>163</v>
      </c>
      <c r="N7" s="211" t="s">
        <v>315</v>
      </c>
      <c r="O7" s="214">
        <v>3500</v>
      </c>
      <c r="P7" s="216">
        <f aca="true" t="shared" si="0" ref="P7:P17">O7*E7</f>
        <v>91000</v>
      </c>
    </row>
    <row r="8" spans="1:16" s="39" customFormat="1" ht="35.25" customHeight="1">
      <c r="A8" s="105" t="s">
        <v>498</v>
      </c>
      <c r="B8" s="213" t="s">
        <v>488</v>
      </c>
      <c r="C8" s="213" t="s">
        <v>315</v>
      </c>
      <c r="D8" s="211">
        <v>1965</v>
      </c>
      <c r="E8" s="211">
        <v>231</v>
      </c>
      <c r="F8" s="211" t="s">
        <v>315</v>
      </c>
      <c r="G8" s="211" t="s">
        <v>311</v>
      </c>
      <c r="H8" s="45"/>
      <c r="I8" s="211" t="s">
        <v>315</v>
      </c>
      <c r="J8" s="211" t="s">
        <v>166</v>
      </c>
      <c r="K8" s="211" t="s">
        <v>486</v>
      </c>
      <c r="L8" s="211" t="s">
        <v>417</v>
      </c>
      <c r="M8" s="211" t="s">
        <v>167</v>
      </c>
      <c r="N8" s="211" t="s">
        <v>315</v>
      </c>
      <c r="O8" s="214">
        <v>300</v>
      </c>
      <c r="P8" s="216">
        <f t="shared" si="0"/>
        <v>69300</v>
      </c>
    </row>
    <row r="9" spans="1:16" s="39" customFormat="1" ht="25.5">
      <c r="A9" s="105" t="s">
        <v>499</v>
      </c>
      <c r="B9" s="213" t="s">
        <v>487</v>
      </c>
      <c r="C9" s="213" t="s">
        <v>315</v>
      </c>
      <c r="D9" s="211">
        <v>1965</v>
      </c>
      <c r="E9" s="211">
        <v>546.83</v>
      </c>
      <c r="F9" s="211" t="s">
        <v>315</v>
      </c>
      <c r="G9" s="211" t="s">
        <v>311</v>
      </c>
      <c r="H9" s="45"/>
      <c r="I9" s="211" t="s">
        <v>315</v>
      </c>
      <c r="J9" s="211" t="s">
        <v>164</v>
      </c>
      <c r="K9" s="211" t="s">
        <v>486</v>
      </c>
      <c r="L9" s="211" t="s">
        <v>393</v>
      </c>
      <c r="M9" s="211" t="s">
        <v>163</v>
      </c>
      <c r="N9" s="211" t="s">
        <v>315</v>
      </c>
      <c r="O9" s="214">
        <v>300</v>
      </c>
      <c r="P9" s="216">
        <f t="shared" si="0"/>
        <v>164049</v>
      </c>
    </row>
    <row r="10" spans="1:16" s="39" customFormat="1" ht="24" customHeight="1">
      <c r="A10" s="105" t="s">
        <v>500</v>
      </c>
      <c r="B10" s="213" t="s">
        <v>489</v>
      </c>
      <c r="C10" s="213" t="s">
        <v>315</v>
      </c>
      <c r="D10" s="211">
        <v>1965</v>
      </c>
      <c r="E10" s="211">
        <v>670.95</v>
      </c>
      <c r="F10" s="211" t="s">
        <v>315</v>
      </c>
      <c r="G10" s="211" t="s">
        <v>311</v>
      </c>
      <c r="H10" s="85"/>
      <c r="I10" s="211" t="s">
        <v>315</v>
      </c>
      <c r="J10" s="211" t="s">
        <v>164</v>
      </c>
      <c r="K10" s="211" t="s">
        <v>486</v>
      </c>
      <c r="L10" s="211" t="s">
        <v>393</v>
      </c>
      <c r="M10" s="211" t="s">
        <v>163</v>
      </c>
      <c r="N10" s="211" t="s">
        <v>315</v>
      </c>
      <c r="O10" s="214">
        <v>300</v>
      </c>
      <c r="P10" s="216">
        <f t="shared" si="0"/>
        <v>201285</v>
      </c>
    </row>
    <row r="11" spans="1:16" s="39" customFormat="1" ht="43.5" customHeight="1">
      <c r="A11" s="105" t="s">
        <v>501</v>
      </c>
      <c r="B11" s="213" t="s">
        <v>65</v>
      </c>
      <c r="C11" s="44" t="s">
        <v>311</v>
      </c>
      <c r="D11" s="211">
        <v>1905</v>
      </c>
      <c r="E11" s="211">
        <v>274.7</v>
      </c>
      <c r="F11" s="211" t="s">
        <v>333</v>
      </c>
      <c r="G11" s="211" t="s">
        <v>311</v>
      </c>
      <c r="H11" s="45"/>
      <c r="I11" s="211" t="s">
        <v>315</v>
      </c>
      <c r="J11" s="211" t="s">
        <v>166</v>
      </c>
      <c r="K11" s="211" t="s">
        <v>157</v>
      </c>
      <c r="L11" s="211" t="s">
        <v>393</v>
      </c>
      <c r="M11" s="211" t="s">
        <v>232</v>
      </c>
      <c r="N11" s="211" t="s">
        <v>315</v>
      </c>
      <c r="O11" s="214">
        <v>2000</v>
      </c>
      <c r="P11" s="216">
        <f t="shared" si="0"/>
        <v>549400</v>
      </c>
    </row>
    <row r="12" spans="1:16" s="39" customFormat="1" ht="25.5">
      <c r="A12" s="105" t="s">
        <v>129</v>
      </c>
      <c r="B12" s="213" t="s">
        <v>66</v>
      </c>
      <c r="C12" s="44" t="s">
        <v>311</v>
      </c>
      <c r="D12" s="211">
        <v>1974</v>
      </c>
      <c r="E12" s="211">
        <v>100</v>
      </c>
      <c r="F12" s="211" t="s">
        <v>315</v>
      </c>
      <c r="G12" s="211" t="s">
        <v>311</v>
      </c>
      <c r="H12" s="85"/>
      <c r="I12" s="211" t="s">
        <v>315</v>
      </c>
      <c r="J12" s="211" t="s">
        <v>391</v>
      </c>
      <c r="K12" s="211"/>
      <c r="L12" s="211" t="s">
        <v>393</v>
      </c>
      <c r="M12" s="211" t="s">
        <v>163</v>
      </c>
      <c r="N12" s="211" t="s">
        <v>315</v>
      </c>
      <c r="O12" s="214">
        <v>1200</v>
      </c>
      <c r="P12" s="216">
        <f t="shared" si="0"/>
        <v>120000</v>
      </c>
    </row>
    <row r="13" spans="1:16" s="39" customFormat="1" ht="25.5">
      <c r="A13" s="105" t="s">
        <v>130</v>
      </c>
      <c r="B13" s="44" t="s">
        <v>490</v>
      </c>
      <c r="C13" s="44" t="s">
        <v>311</v>
      </c>
      <c r="D13" s="211">
        <v>1966</v>
      </c>
      <c r="E13" s="211">
        <v>30</v>
      </c>
      <c r="F13" s="211" t="s">
        <v>333</v>
      </c>
      <c r="G13" s="211" t="s">
        <v>311</v>
      </c>
      <c r="H13" s="85"/>
      <c r="I13" s="209" t="s">
        <v>315</v>
      </c>
      <c r="J13" s="211" t="s">
        <v>166</v>
      </c>
      <c r="K13" s="211"/>
      <c r="L13" s="211" t="s">
        <v>447</v>
      </c>
      <c r="M13" s="211" t="s">
        <v>163</v>
      </c>
      <c r="N13" s="211" t="s">
        <v>315</v>
      </c>
      <c r="O13" s="214">
        <v>1200</v>
      </c>
      <c r="P13" s="216">
        <f t="shared" si="0"/>
        <v>36000</v>
      </c>
    </row>
    <row r="14" spans="1:16" s="39" customFormat="1" ht="25.5">
      <c r="A14" s="105" t="s">
        <v>131</v>
      </c>
      <c r="B14" s="44" t="s">
        <v>492</v>
      </c>
      <c r="C14" s="44" t="s">
        <v>311</v>
      </c>
      <c r="D14" s="211">
        <v>1960</v>
      </c>
      <c r="E14" s="211">
        <v>103</v>
      </c>
      <c r="F14" s="211" t="s">
        <v>333</v>
      </c>
      <c r="G14" s="211" t="s">
        <v>311</v>
      </c>
      <c r="H14" s="85"/>
      <c r="I14" s="209" t="s">
        <v>315</v>
      </c>
      <c r="J14" s="211" t="s">
        <v>391</v>
      </c>
      <c r="K14" s="211" t="s">
        <v>392</v>
      </c>
      <c r="L14" s="211" t="s">
        <v>393</v>
      </c>
      <c r="M14" s="211" t="s">
        <v>167</v>
      </c>
      <c r="N14" s="211" t="s">
        <v>315</v>
      </c>
      <c r="O14" s="214">
        <v>1200</v>
      </c>
      <c r="P14" s="216">
        <f t="shared" si="0"/>
        <v>123600</v>
      </c>
    </row>
    <row r="15" spans="1:16" s="39" customFormat="1" ht="30" customHeight="1">
      <c r="A15" s="105" t="s">
        <v>506</v>
      </c>
      <c r="B15" s="44" t="s">
        <v>491</v>
      </c>
      <c r="C15" s="44" t="s">
        <v>311</v>
      </c>
      <c r="D15" s="211">
        <v>1967</v>
      </c>
      <c r="E15" s="211">
        <v>600</v>
      </c>
      <c r="F15" s="211" t="s">
        <v>333</v>
      </c>
      <c r="G15" s="211" t="s">
        <v>311</v>
      </c>
      <c r="H15" s="85"/>
      <c r="I15" s="209" t="s">
        <v>315</v>
      </c>
      <c r="J15" s="211" t="s">
        <v>166</v>
      </c>
      <c r="K15" s="211" t="s">
        <v>486</v>
      </c>
      <c r="L15" s="211" t="s">
        <v>447</v>
      </c>
      <c r="M15" s="211" t="s">
        <v>163</v>
      </c>
      <c r="N15" s="211" t="s">
        <v>315</v>
      </c>
      <c r="O15" s="214">
        <v>2000</v>
      </c>
      <c r="P15" s="216">
        <f t="shared" si="0"/>
        <v>1200000</v>
      </c>
    </row>
    <row r="16" spans="1:16" s="39" customFormat="1" ht="12.75">
      <c r="A16" s="105" t="s">
        <v>132</v>
      </c>
      <c r="B16" s="44" t="s">
        <v>493</v>
      </c>
      <c r="C16" s="44" t="s">
        <v>311</v>
      </c>
      <c r="D16" s="211">
        <v>1961</v>
      </c>
      <c r="E16" s="211">
        <v>390</v>
      </c>
      <c r="F16" s="211" t="s">
        <v>315</v>
      </c>
      <c r="G16" s="211" t="s">
        <v>315</v>
      </c>
      <c r="H16" s="85"/>
      <c r="I16" s="209" t="s">
        <v>315</v>
      </c>
      <c r="J16" s="211" t="s">
        <v>166</v>
      </c>
      <c r="K16" s="211" t="s">
        <v>486</v>
      </c>
      <c r="L16" s="211" t="s">
        <v>447</v>
      </c>
      <c r="M16" s="211" t="s">
        <v>163</v>
      </c>
      <c r="N16" s="211" t="s">
        <v>315</v>
      </c>
      <c r="O16" s="214">
        <v>2000</v>
      </c>
      <c r="P16" s="216">
        <f t="shared" si="0"/>
        <v>780000</v>
      </c>
    </row>
    <row r="17" spans="1:16" s="39" customFormat="1" ht="25.5">
      <c r="A17" s="105" t="s">
        <v>133</v>
      </c>
      <c r="B17" s="44" t="s">
        <v>494</v>
      </c>
      <c r="C17" s="44" t="s">
        <v>311</v>
      </c>
      <c r="D17" s="211">
        <v>1978</v>
      </c>
      <c r="E17" s="211">
        <v>16</v>
      </c>
      <c r="F17" s="211" t="s">
        <v>315</v>
      </c>
      <c r="G17" s="211" t="s">
        <v>311</v>
      </c>
      <c r="H17" s="85"/>
      <c r="I17" s="209" t="s">
        <v>315</v>
      </c>
      <c r="J17" s="211" t="s">
        <v>164</v>
      </c>
      <c r="K17" s="211"/>
      <c r="L17" s="211" t="s">
        <v>447</v>
      </c>
      <c r="M17" s="211" t="s">
        <v>163</v>
      </c>
      <c r="N17" s="211" t="s">
        <v>315</v>
      </c>
      <c r="O17" s="214">
        <v>1200</v>
      </c>
      <c r="P17" s="216">
        <f t="shared" si="0"/>
        <v>19200</v>
      </c>
    </row>
    <row r="18" spans="1:16" s="39" customFormat="1" ht="29.25" customHeight="1">
      <c r="A18" s="105" t="s">
        <v>134</v>
      </c>
      <c r="B18" s="44" t="s">
        <v>624</v>
      </c>
      <c r="C18" s="44" t="s">
        <v>311</v>
      </c>
      <c r="D18" s="211">
        <v>2013</v>
      </c>
      <c r="E18" s="211">
        <v>178.57</v>
      </c>
      <c r="F18" s="211" t="s">
        <v>639</v>
      </c>
      <c r="G18" s="211" t="s">
        <v>311</v>
      </c>
      <c r="H18" s="85"/>
      <c r="I18" s="211" t="s">
        <v>315</v>
      </c>
      <c r="J18" s="211" t="s">
        <v>166</v>
      </c>
      <c r="K18" s="211" t="s">
        <v>157</v>
      </c>
      <c r="L18" s="211" t="s">
        <v>393</v>
      </c>
      <c r="M18" s="211" t="s">
        <v>232</v>
      </c>
      <c r="N18" s="211" t="s">
        <v>315</v>
      </c>
      <c r="O18" s="46">
        <v>2000</v>
      </c>
      <c r="P18" s="216">
        <v>492791.2</v>
      </c>
    </row>
    <row r="19" spans="1:16" s="39" customFormat="1" ht="29.25" customHeight="1">
      <c r="A19" s="105" t="s">
        <v>135</v>
      </c>
      <c r="B19" s="213" t="s">
        <v>68</v>
      </c>
      <c r="C19" s="213" t="s">
        <v>311</v>
      </c>
      <c r="D19" s="215" t="s">
        <v>24</v>
      </c>
      <c r="E19" s="215">
        <v>1000</v>
      </c>
      <c r="F19" s="215" t="s">
        <v>333</v>
      </c>
      <c r="G19" s="211" t="s">
        <v>311</v>
      </c>
      <c r="H19" s="215"/>
      <c r="I19" s="211" t="s">
        <v>315</v>
      </c>
      <c r="J19" s="211" t="s">
        <v>164</v>
      </c>
      <c r="K19" s="211" t="s">
        <v>486</v>
      </c>
      <c r="L19" s="211" t="s">
        <v>393</v>
      </c>
      <c r="M19" s="215" t="s">
        <v>658</v>
      </c>
      <c r="N19" s="211" t="s">
        <v>315</v>
      </c>
      <c r="O19" s="214">
        <v>2000</v>
      </c>
      <c r="P19" s="217">
        <f>E19*O19</f>
        <v>2000000</v>
      </c>
    </row>
    <row r="20" spans="1:16" s="39" customFormat="1" ht="29.25" customHeight="1">
      <c r="A20" s="105" t="s">
        <v>576</v>
      </c>
      <c r="B20" s="213" t="s">
        <v>69</v>
      </c>
      <c r="C20" s="213" t="s">
        <v>311</v>
      </c>
      <c r="D20" s="215">
        <v>1970</v>
      </c>
      <c r="E20" s="215">
        <v>14</v>
      </c>
      <c r="F20" s="215" t="s">
        <v>315</v>
      </c>
      <c r="G20" s="211" t="s">
        <v>311</v>
      </c>
      <c r="H20" s="215"/>
      <c r="I20" s="211" t="s">
        <v>315</v>
      </c>
      <c r="J20" s="211" t="s">
        <v>164</v>
      </c>
      <c r="K20" s="211" t="s">
        <v>486</v>
      </c>
      <c r="L20" s="211" t="s">
        <v>393</v>
      </c>
      <c r="M20" s="215" t="s">
        <v>167</v>
      </c>
      <c r="N20" s="211" t="s">
        <v>315</v>
      </c>
      <c r="O20" s="214">
        <v>1200</v>
      </c>
      <c r="P20" s="217">
        <f>E20*O20</f>
        <v>16800</v>
      </c>
    </row>
    <row r="21" spans="1:16" s="39" customFormat="1" ht="29.25" customHeight="1">
      <c r="A21" s="105" t="s">
        <v>512</v>
      </c>
      <c r="B21" s="213" t="s">
        <v>70</v>
      </c>
      <c r="C21" s="213" t="s">
        <v>311</v>
      </c>
      <c r="D21" s="215">
        <v>1960</v>
      </c>
      <c r="E21" s="215">
        <v>400</v>
      </c>
      <c r="F21" s="215" t="s">
        <v>333</v>
      </c>
      <c r="G21" s="211" t="s">
        <v>311</v>
      </c>
      <c r="H21" s="215"/>
      <c r="I21" s="211" t="s">
        <v>315</v>
      </c>
      <c r="J21" s="211" t="s">
        <v>164</v>
      </c>
      <c r="K21" s="211" t="s">
        <v>486</v>
      </c>
      <c r="L21" s="211" t="s">
        <v>393</v>
      </c>
      <c r="M21" s="215" t="s">
        <v>232</v>
      </c>
      <c r="N21" s="211" t="s">
        <v>315</v>
      </c>
      <c r="O21" s="214">
        <v>2000</v>
      </c>
      <c r="P21" s="217">
        <f>E21*O21</f>
        <v>800000</v>
      </c>
    </row>
    <row r="22" spans="1:16" s="39" customFormat="1" ht="29.25" customHeight="1">
      <c r="A22" s="105" t="s">
        <v>577</v>
      </c>
      <c r="B22" s="213" t="s">
        <v>71</v>
      </c>
      <c r="C22" s="213" t="s">
        <v>23</v>
      </c>
      <c r="D22" s="215">
        <v>1960</v>
      </c>
      <c r="E22" s="215">
        <v>100</v>
      </c>
      <c r="F22" s="215" t="s">
        <v>315</v>
      </c>
      <c r="G22" s="211" t="s">
        <v>311</v>
      </c>
      <c r="H22" s="215"/>
      <c r="I22" s="211" t="s">
        <v>315</v>
      </c>
      <c r="J22" s="211" t="s">
        <v>164</v>
      </c>
      <c r="K22" s="215" t="s">
        <v>162</v>
      </c>
      <c r="L22" s="211" t="s">
        <v>393</v>
      </c>
      <c r="M22" s="215" t="s">
        <v>232</v>
      </c>
      <c r="N22" s="211" t="s">
        <v>315</v>
      </c>
      <c r="O22" s="214">
        <v>1200</v>
      </c>
      <c r="P22" s="217">
        <f>E22*O22</f>
        <v>120000</v>
      </c>
    </row>
    <row r="23" spans="1:16" s="109" customFormat="1" ht="15" customHeight="1">
      <c r="A23" s="13"/>
      <c r="B23" s="13" t="s">
        <v>553</v>
      </c>
      <c r="C23" s="101"/>
      <c r="D23" s="107"/>
      <c r="E23" s="107"/>
      <c r="F23" s="107"/>
      <c r="G23" s="108"/>
      <c r="H23" s="108"/>
      <c r="I23" s="108"/>
      <c r="J23" s="108"/>
      <c r="K23" s="108"/>
      <c r="L23" s="108"/>
      <c r="M23" s="108"/>
      <c r="N23" s="108"/>
      <c r="O23" s="104"/>
      <c r="P23" s="218"/>
    </row>
    <row r="24" spans="1:16" s="39" customFormat="1" ht="19.5" customHeight="1">
      <c r="A24" s="105" t="s">
        <v>109</v>
      </c>
      <c r="B24" s="44" t="s">
        <v>219</v>
      </c>
      <c r="C24" s="44" t="s">
        <v>311</v>
      </c>
      <c r="D24" s="44">
        <v>1973</v>
      </c>
      <c r="E24" s="47">
        <v>998.17</v>
      </c>
      <c r="F24" s="47" t="s">
        <v>333</v>
      </c>
      <c r="G24" s="211" t="s">
        <v>311</v>
      </c>
      <c r="H24" s="85"/>
      <c r="I24" s="211" t="s">
        <v>315</v>
      </c>
      <c r="J24" s="44" t="s">
        <v>166</v>
      </c>
      <c r="K24" s="44" t="s">
        <v>157</v>
      </c>
      <c r="L24" s="44" t="s">
        <v>447</v>
      </c>
      <c r="M24" s="44" t="s">
        <v>543</v>
      </c>
      <c r="N24" s="211" t="s">
        <v>315</v>
      </c>
      <c r="O24" s="214">
        <v>2200</v>
      </c>
      <c r="P24" s="216">
        <f aca="true" t="shared" si="1" ref="P24:P46">O24*E24</f>
        <v>2195974</v>
      </c>
    </row>
    <row r="25" spans="1:16" s="39" customFormat="1" ht="21" customHeight="1">
      <c r="A25" s="105" t="s">
        <v>110</v>
      </c>
      <c r="B25" s="44" t="s">
        <v>220</v>
      </c>
      <c r="C25" s="44" t="s">
        <v>311</v>
      </c>
      <c r="D25" s="44">
        <v>1963</v>
      </c>
      <c r="E25" s="47">
        <v>1068.52</v>
      </c>
      <c r="F25" s="47" t="s">
        <v>333</v>
      </c>
      <c r="G25" s="211" t="s">
        <v>311</v>
      </c>
      <c r="H25" s="85"/>
      <c r="I25" s="211" t="s">
        <v>315</v>
      </c>
      <c r="J25" s="44" t="s">
        <v>166</v>
      </c>
      <c r="K25" s="44" t="s">
        <v>157</v>
      </c>
      <c r="L25" s="44" t="s">
        <v>447</v>
      </c>
      <c r="M25" s="44" t="s">
        <v>543</v>
      </c>
      <c r="N25" s="211" t="s">
        <v>315</v>
      </c>
      <c r="O25" s="214">
        <v>2200</v>
      </c>
      <c r="P25" s="216">
        <f t="shared" si="1"/>
        <v>2350744</v>
      </c>
    </row>
    <row r="26" spans="1:16" s="39" customFormat="1" ht="15.75" customHeight="1">
      <c r="A26" s="105" t="s">
        <v>111</v>
      </c>
      <c r="B26" s="44" t="s">
        <v>221</v>
      </c>
      <c r="C26" s="44" t="s">
        <v>311</v>
      </c>
      <c r="D26" s="44">
        <v>1959</v>
      </c>
      <c r="E26" s="47">
        <v>773.04</v>
      </c>
      <c r="F26" s="47" t="s">
        <v>333</v>
      </c>
      <c r="G26" s="211" t="s">
        <v>311</v>
      </c>
      <c r="H26" s="85"/>
      <c r="I26" s="211" t="s">
        <v>315</v>
      </c>
      <c r="J26" s="44" t="s">
        <v>166</v>
      </c>
      <c r="K26" s="44" t="s">
        <v>157</v>
      </c>
      <c r="L26" s="44" t="s">
        <v>447</v>
      </c>
      <c r="M26" s="44" t="s">
        <v>163</v>
      </c>
      <c r="N26" s="211" t="s">
        <v>315</v>
      </c>
      <c r="O26" s="214">
        <v>2200</v>
      </c>
      <c r="P26" s="216">
        <f t="shared" si="1"/>
        <v>1700688</v>
      </c>
    </row>
    <row r="27" spans="1:16" s="39" customFormat="1" ht="18" customHeight="1">
      <c r="A27" s="105" t="s">
        <v>112</v>
      </c>
      <c r="B27" s="44" t="s">
        <v>222</v>
      </c>
      <c r="C27" s="44" t="s">
        <v>311</v>
      </c>
      <c r="D27" s="44">
        <v>1967</v>
      </c>
      <c r="E27" s="47">
        <v>992.95</v>
      </c>
      <c r="F27" s="47" t="s">
        <v>333</v>
      </c>
      <c r="G27" s="211" t="s">
        <v>311</v>
      </c>
      <c r="H27" s="85"/>
      <c r="I27" s="211" t="s">
        <v>315</v>
      </c>
      <c r="J27" s="44" t="s">
        <v>166</v>
      </c>
      <c r="K27" s="44" t="s">
        <v>486</v>
      </c>
      <c r="L27" s="44" t="s">
        <v>447</v>
      </c>
      <c r="M27" s="44" t="s">
        <v>163</v>
      </c>
      <c r="N27" s="211" t="s">
        <v>315</v>
      </c>
      <c r="O27" s="214">
        <v>2200</v>
      </c>
      <c r="P27" s="216">
        <f t="shared" si="1"/>
        <v>2184490</v>
      </c>
    </row>
    <row r="28" spans="1:16" s="39" customFormat="1" ht="19.5" customHeight="1">
      <c r="A28" s="105" t="s">
        <v>113</v>
      </c>
      <c r="B28" s="44" t="s">
        <v>223</v>
      </c>
      <c r="C28" s="44" t="s">
        <v>311</v>
      </c>
      <c r="D28" s="44">
        <v>1966</v>
      </c>
      <c r="E28" s="47">
        <v>986.37</v>
      </c>
      <c r="F28" s="47" t="s">
        <v>333</v>
      </c>
      <c r="G28" s="211" t="s">
        <v>311</v>
      </c>
      <c r="H28" s="85"/>
      <c r="I28" s="211" t="s">
        <v>315</v>
      </c>
      <c r="J28" s="44" t="s">
        <v>166</v>
      </c>
      <c r="K28" s="44" t="s">
        <v>157</v>
      </c>
      <c r="L28" s="44" t="s">
        <v>447</v>
      </c>
      <c r="M28" s="44" t="s">
        <v>163</v>
      </c>
      <c r="N28" s="211" t="s">
        <v>315</v>
      </c>
      <c r="O28" s="214">
        <v>2200</v>
      </c>
      <c r="P28" s="216">
        <f t="shared" si="1"/>
        <v>2170014</v>
      </c>
    </row>
    <row r="29" spans="1:16" s="39" customFormat="1" ht="18" customHeight="1">
      <c r="A29" s="105" t="s">
        <v>114</v>
      </c>
      <c r="B29" s="44" t="s">
        <v>224</v>
      </c>
      <c r="C29" s="44" t="s">
        <v>311</v>
      </c>
      <c r="D29" s="44">
        <v>1962</v>
      </c>
      <c r="E29" s="47">
        <v>587.82</v>
      </c>
      <c r="F29" s="47" t="s">
        <v>333</v>
      </c>
      <c r="G29" s="211" t="s">
        <v>311</v>
      </c>
      <c r="H29" s="85"/>
      <c r="I29" s="211" t="s">
        <v>315</v>
      </c>
      <c r="J29" s="44" t="s">
        <v>166</v>
      </c>
      <c r="K29" s="44" t="s">
        <v>157</v>
      </c>
      <c r="L29" s="44" t="s">
        <v>447</v>
      </c>
      <c r="M29" s="44" t="s">
        <v>163</v>
      </c>
      <c r="N29" s="211" t="s">
        <v>315</v>
      </c>
      <c r="O29" s="214">
        <v>2200</v>
      </c>
      <c r="P29" s="216">
        <f t="shared" si="1"/>
        <v>1293204</v>
      </c>
    </row>
    <row r="30" spans="1:16" s="39" customFormat="1" ht="24" customHeight="1">
      <c r="A30" s="105" t="s">
        <v>115</v>
      </c>
      <c r="B30" s="44" t="s">
        <v>225</v>
      </c>
      <c r="C30" s="44" t="s">
        <v>311</v>
      </c>
      <c r="D30" s="44">
        <v>1966</v>
      </c>
      <c r="E30" s="47">
        <v>3328.92</v>
      </c>
      <c r="F30" s="47" t="s">
        <v>333</v>
      </c>
      <c r="G30" s="211" t="s">
        <v>311</v>
      </c>
      <c r="H30" s="85"/>
      <c r="I30" s="211" t="s">
        <v>315</v>
      </c>
      <c r="J30" s="44" t="s">
        <v>166</v>
      </c>
      <c r="K30" s="44" t="s">
        <v>157</v>
      </c>
      <c r="L30" s="44" t="s">
        <v>447</v>
      </c>
      <c r="M30" s="44" t="s">
        <v>163</v>
      </c>
      <c r="N30" s="211" t="s">
        <v>315</v>
      </c>
      <c r="O30" s="214">
        <v>2200</v>
      </c>
      <c r="P30" s="216">
        <f t="shared" si="1"/>
        <v>7323624</v>
      </c>
    </row>
    <row r="31" spans="1:16" s="39" customFormat="1" ht="18" customHeight="1">
      <c r="A31" s="105" t="s">
        <v>116</v>
      </c>
      <c r="B31" s="44" t="s">
        <v>226</v>
      </c>
      <c r="C31" s="44" t="s">
        <v>311</v>
      </c>
      <c r="D31" s="44">
        <v>1961</v>
      </c>
      <c r="E31" s="47">
        <v>1169.97</v>
      </c>
      <c r="F31" s="47" t="s">
        <v>333</v>
      </c>
      <c r="G31" s="211" t="s">
        <v>311</v>
      </c>
      <c r="H31" s="85"/>
      <c r="I31" s="211" t="s">
        <v>315</v>
      </c>
      <c r="J31" s="44" t="s">
        <v>166</v>
      </c>
      <c r="K31" s="44" t="s">
        <v>486</v>
      </c>
      <c r="L31" s="44" t="s">
        <v>447</v>
      </c>
      <c r="M31" s="44" t="s">
        <v>163</v>
      </c>
      <c r="N31" s="211" t="s">
        <v>315</v>
      </c>
      <c r="O31" s="214">
        <v>2200</v>
      </c>
      <c r="P31" s="216">
        <f t="shared" si="1"/>
        <v>2573934</v>
      </c>
    </row>
    <row r="32" spans="1:16" s="39" customFormat="1" ht="19.5" customHeight="1">
      <c r="A32" s="105" t="s">
        <v>117</v>
      </c>
      <c r="B32" s="44" t="s">
        <v>227</v>
      </c>
      <c r="C32" s="44" t="s">
        <v>311</v>
      </c>
      <c r="D32" s="44">
        <v>1988</v>
      </c>
      <c r="E32" s="47">
        <v>1866.37</v>
      </c>
      <c r="F32" s="47" t="s">
        <v>333</v>
      </c>
      <c r="G32" s="44" t="s">
        <v>311</v>
      </c>
      <c r="H32" s="44"/>
      <c r="I32" s="211" t="s">
        <v>315</v>
      </c>
      <c r="J32" s="89" t="s">
        <v>166</v>
      </c>
      <c r="K32" s="89" t="s">
        <v>157</v>
      </c>
      <c r="L32" s="89" t="s">
        <v>393</v>
      </c>
      <c r="M32" s="89" t="s">
        <v>232</v>
      </c>
      <c r="N32" s="211" t="s">
        <v>315</v>
      </c>
      <c r="O32" s="214">
        <v>2200</v>
      </c>
      <c r="P32" s="216">
        <f t="shared" si="1"/>
        <v>4106013.9999999995</v>
      </c>
    </row>
    <row r="33" spans="1:16" s="39" customFormat="1" ht="15" customHeight="1">
      <c r="A33" s="105" t="s">
        <v>118</v>
      </c>
      <c r="B33" s="44" t="s">
        <v>228</v>
      </c>
      <c r="C33" s="44" t="s">
        <v>311</v>
      </c>
      <c r="D33" s="44">
        <v>1987</v>
      </c>
      <c r="E33" s="47">
        <v>1828.02</v>
      </c>
      <c r="F33" s="47" t="s">
        <v>333</v>
      </c>
      <c r="G33" s="44" t="s">
        <v>311</v>
      </c>
      <c r="H33" s="44"/>
      <c r="I33" s="211" t="s">
        <v>315</v>
      </c>
      <c r="J33" s="89" t="s">
        <v>166</v>
      </c>
      <c r="K33" s="89" t="s">
        <v>157</v>
      </c>
      <c r="L33" s="89" t="s">
        <v>393</v>
      </c>
      <c r="M33" s="89" t="s">
        <v>232</v>
      </c>
      <c r="N33" s="211" t="s">
        <v>315</v>
      </c>
      <c r="O33" s="214">
        <v>2200</v>
      </c>
      <c r="P33" s="216">
        <f t="shared" si="1"/>
        <v>4021644</v>
      </c>
    </row>
    <row r="34" spans="1:16" s="39" customFormat="1" ht="17.25" customHeight="1">
      <c r="A34" s="105" t="s">
        <v>119</v>
      </c>
      <c r="B34" s="44" t="s">
        <v>229</v>
      </c>
      <c r="C34" s="44" t="s">
        <v>311</v>
      </c>
      <c r="D34" s="44">
        <v>1992</v>
      </c>
      <c r="E34" s="47">
        <v>1435.6</v>
      </c>
      <c r="F34" s="47" t="s">
        <v>333</v>
      </c>
      <c r="G34" s="44" t="s">
        <v>311</v>
      </c>
      <c r="H34" s="44"/>
      <c r="I34" s="211" t="s">
        <v>315</v>
      </c>
      <c r="J34" s="89" t="s">
        <v>166</v>
      </c>
      <c r="K34" s="89" t="s">
        <v>157</v>
      </c>
      <c r="L34" s="89" t="s">
        <v>447</v>
      </c>
      <c r="M34" s="89" t="s">
        <v>163</v>
      </c>
      <c r="N34" s="211" t="s">
        <v>315</v>
      </c>
      <c r="O34" s="214">
        <v>2200</v>
      </c>
      <c r="P34" s="216">
        <f t="shared" si="1"/>
        <v>3158320</v>
      </c>
    </row>
    <row r="35" spans="1:16" s="39" customFormat="1" ht="15" customHeight="1">
      <c r="A35" s="105" t="s">
        <v>120</v>
      </c>
      <c r="B35" s="44" t="s">
        <v>230</v>
      </c>
      <c r="C35" s="44" t="s">
        <v>311</v>
      </c>
      <c r="D35" s="44">
        <v>1993</v>
      </c>
      <c r="E35" s="47">
        <v>1705.5</v>
      </c>
      <c r="F35" s="47" t="s">
        <v>333</v>
      </c>
      <c r="G35" s="44" t="s">
        <v>311</v>
      </c>
      <c r="H35" s="44"/>
      <c r="I35" s="211" t="s">
        <v>315</v>
      </c>
      <c r="J35" s="89" t="s">
        <v>166</v>
      </c>
      <c r="K35" s="89" t="s">
        <v>157</v>
      </c>
      <c r="L35" s="89" t="s">
        <v>447</v>
      </c>
      <c r="M35" s="89" t="s">
        <v>163</v>
      </c>
      <c r="N35" s="211" t="s">
        <v>315</v>
      </c>
      <c r="O35" s="214">
        <v>2200</v>
      </c>
      <c r="P35" s="216">
        <f t="shared" si="1"/>
        <v>3752100</v>
      </c>
    </row>
    <row r="36" spans="1:16" s="39" customFormat="1" ht="25.5" customHeight="1">
      <c r="A36" s="105" t="s">
        <v>121</v>
      </c>
      <c r="B36" s="44" t="s">
        <v>231</v>
      </c>
      <c r="C36" s="44" t="s">
        <v>311</v>
      </c>
      <c r="D36" s="44">
        <v>1940</v>
      </c>
      <c r="E36" s="47">
        <v>247.03</v>
      </c>
      <c r="F36" s="47" t="s">
        <v>333</v>
      </c>
      <c r="G36" s="44" t="s">
        <v>311</v>
      </c>
      <c r="H36" s="44"/>
      <c r="I36" s="211" t="s">
        <v>315</v>
      </c>
      <c r="J36" s="89" t="s">
        <v>164</v>
      </c>
      <c r="K36" s="89" t="s">
        <v>162</v>
      </c>
      <c r="L36" s="89" t="s">
        <v>393</v>
      </c>
      <c r="M36" s="89" t="s">
        <v>232</v>
      </c>
      <c r="N36" s="211" t="s">
        <v>315</v>
      </c>
      <c r="O36" s="214">
        <v>2200</v>
      </c>
      <c r="P36" s="216">
        <f t="shared" si="1"/>
        <v>543466</v>
      </c>
    </row>
    <row r="37" spans="1:16" s="39" customFormat="1" ht="26.25" customHeight="1">
      <c r="A37" s="105" t="s">
        <v>122</v>
      </c>
      <c r="B37" s="44" t="s">
        <v>544</v>
      </c>
      <c r="C37" s="44" t="s">
        <v>311</v>
      </c>
      <c r="D37" s="44">
        <v>1984</v>
      </c>
      <c r="E37" s="47">
        <v>176.9</v>
      </c>
      <c r="F37" s="47" t="s">
        <v>333</v>
      </c>
      <c r="G37" s="44" t="s">
        <v>311</v>
      </c>
      <c r="H37" s="44"/>
      <c r="I37" s="211" t="s">
        <v>315</v>
      </c>
      <c r="J37" s="89" t="s">
        <v>391</v>
      </c>
      <c r="K37" s="89"/>
      <c r="L37" s="89" t="s">
        <v>393</v>
      </c>
      <c r="M37" s="89" t="s">
        <v>232</v>
      </c>
      <c r="N37" s="211" t="s">
        <v>315</v>
      </c>
      <c r="O37" s="214">
        <v>2200</v>
      </c>
      <c r="P37" s="216">
        <f t="shared" si="1"/>
        <v>389180</v>
      </c>
    </row>
    <row r="38" spans="1:16" s="39" customFormat="1" ht="27.75" customHeight="1">
      <c r="A38" s="105" t="s">
        <v>123</v>
      </c>
      <c r="B38" s="44" t="s">
        <v>233</v>
      </c>
      <c r="C38" s="44" t="s">
        <v>311</v>
      </c>
      <c r="D38" s="44">
        <v>1978</v>
      </c>
      <c r="E38" s="47">
        <v>105</v>
      </c>
      <c r="F38" s="47" t="s">
        <v>333</v>
      </c>
      <c r="G38" s="44" t="s">
        <v>311</v>
      </c>
      <c r="H38" s="44"/>
      <c r="I38" s="211" t="s">
        <v>315</v>
      </c>
      <c r="J38" s="89" t="s">
        <v>218</v>
      </c>
      <c r="K38" s="89" t="s">
        <v>157</v>
      </c>
      <c r="L38" s="89" t="s">
        <v>393</v>
      </c>
      <c r="M38" s="89" t="s">
        <v>163</v>
      </c>
      <c r="N38" s="211" t="s">
        <v>315</v>
      </c>
      <c r="O38" s="214">
        <v>2200</v>
      </c>
      <c r="P38" s="216">
        <f t="shared" si="1"/>
        <v>231000</v>
      </c>
    </row>
    <row r="39" spans="1:16" s="39" customFormat="1" ht="27" customHeight="1">
      <c r="A39" s="105" t="s">
        <v>124</v>
      </c>
      <c r="B39" s="44" t="s">
        <v>234</v>
      </c>
      <c r="C39" s="44" t="s">
        <v>311</v>
      </c>
      <c r="D39" s="44">
        <v>1960</v>
      </c>
      <c r="E39" s="47">
        <v>118.3</v>
      </c>
      <c r="F39" s="47" t="s">
        <v>333</v>
      </c>
      <c r="G39" s="44" t="s">
        <v>311</v>
      </c>
      <c r="H39" s="44"/>
      <c r="I39" s="211" t="s">
        <v>315</v>
      </c>
      <c r="J39" s="89" t="s">
        <v>164</v>
      </c>
      <c r="K39" s="89" t="s">
        <v>162</v>
      </c>
      <c r="L39" s="89" t="s">
        <v>393</v>
      </c>
      <c r="M39" s="89" t="s">
        <v>232</v>
      </c>
      <c r="N39" s="211" t="s">
        <v>315</v>
      </c>
      <c r="O39" s="214">
        <v>2200</v>
      </c>
      <c r="P39" s="216">
        <f t="shared" si="1"/>
        <v>260260</v>
      </c>
    </row>
    <row r="40" spans="1:16" s="39" customFormat="1" ht="18" customHeight="1">
      <c r="A40" s="105" t="s">
        <v>125</v>
      </c>
      <c r="B40" s="44" t="s">
        <v>545</v>
      </c>
      <c r="C40" s="44" t="s">
        <v>311</v>
      </c>
      <c r="D40" s="44">
        <v>2002</v>
      </c>
      <c r="E40" s="47">
        <v>701.65</v>
      </c>
      <c r="F40" s="47" t="s">
        <v>333</v>
      </c>
      <c r="G40" s="44" t="s">
        <v>311</v>
      </c>
      <c r="H40" s="44"/>
      <c r="I40" s="211" t="s">
        <v>315</v>
      </c>
      <c r="J40" s="89" t="s">
        <v>166</v>
      </c>
      <c r="K40" s="89" t="s">
        <v>157</v>
      </c>
      <c r="L40" s="89" t="s">
        <v>393</v>
      </c>
      <c r="M40" s="89" t="s">
        <v>232</v>
      </c>
      <c r="N40" s="211" t="s">
        <v>315</v>
      </c>
      <c r="O40" s="214">
        <v>2200</v>
      </c>
      <c r="P40" s="216">
        <f t="shared" si="1"/>
        <v>1543630</v>
      </c>
    </row>
    <row r="41" spans="1:16" s="39" customFormat="1" ht="27" customHeight="1">
      <c r="A41" s="105" t="s">
        <v>126</v>
      </c>
      <c r="B41" s="44" t="s">
        <v>546</v>
      </c>
      <c r="C41" s="44" t="s">
        <v>311</v>
      </c>
      <c r="D41" s="44">
        <v>1962</v>
      </c>
      <c r="E41" s="47">
        <v>306.4</v>
      </c>
      <c r="F41" s="47" t="s">
        <v>333</v>
      </c>
      <c r="G41" s="44" t="s">
        <v>311</v>
      </c>
      <c r="H41" s="44"/>
      <c r="I41" s="211" t="s">
        <v>315</v>
      </c>
      <c r="J41" s="89" t="s">
        <v>166</v>
      </c>
      <c r="K41" s="89"/>
      <c r="L41" s="89" t="s">
        <v>393</v>
      </c>
      <c r="M41" s="89" t="s">
        <v>163</v>
      </c>
      <c r="N41" s="211" t="s">
        <v>315</v>
      </c>
      <c r="O41" s="214">
        <v>2200</v>
      </c>
      <c r="P41" s="216">
        <f t="shared" si="1"/>
        <v>674080</v>
      </c>
    </row>
    <row r="42" spans="1:16" s="39" customFormat="1" ht="30.75" customHeight="1">
      <c r="A42" s="105" t="s">
        <v>127</v>
      </c>
      <c r="B42" s="44" t="s">
        <v>547</v>
      </c>
      <c r="C42" s="44" t="s">
        <v>311</v>
      </c>
      <c r="D42" s="44">
        <v>1974</v>
      </c>
      <c r="E42" s="47">
        <v>548.44</v>
      </c>
      <c r="F42" s="47" t="s">
        <v>333</v>
      </c>
      <c r="G42" s="44" t="s">
        <v>311</v>
      </c>
      <c r="H42" s="44"/>
      <c r="I42" s="211" t="s">
        <v>315</v>
      </c>
      <c r="J42" s="89" t="s">
        <v>166</v>
      </c>
      <c r="K42" s="89" t="s">
        <v>162</v>
      </c>
      <c r="L42" s="89" t="s">
        <v>393</v>
      </c>
      <c r="M42" s="89" t="s">
        <v>232</v>
      </c>
      <c r="N42" s="211" t="s">
        <v>315</v>
      </c>
      <c r="O42" s="214">
        <v>2200</v>
      </c>
      <c r="P42" s="216">
        <f t="shared" si="1"/>
        <v>1206568.0000000002</v>
      </c>
    </row>
    <row r="43" spans="1:16" s="39" customFormat="1" ht="27.75" customHeight="1">
      <c r="A43" s="105" t="s">
        <v>661</v>
      </c>
      <c r="B43" s="44" t="s">
        <v>548</v>
      </c>
      <c r="C43" s="44" t="s">
        <v>311</v>
      </c>
      <c r="D43" s="44">
        <v>1983</v>
      </c>
      <c r="E43" s="47">
        <v>777.49</v>
      </c>
      <c r="F43" s="47" t="s">
        <v>333</v>
      </c>
      <c r="G43" s="44" t="s">
        <v>311</v>
      </c>
      <c r="H43" s="44"/>
      <c r="I43" s="211" t="s">
        <v>315</v>
      </c>
      <c r="J43" s="89" t="s">
        <v>166</v>
      </c>
      <c r="K43" s="89" t="s">
        <v>157</v>
      </c>
      <c r="L43" s="89" t="s">
        <v>393</v>
      </c>
      <c r="M43" s="89" t="s">
        <v>232</v>
      </c>
      <c r="N43" s="211" t="s">
        <v>315</v>
      </c>
      <c r="O43" s="214">
        <v>2200</v>
      </c>
      <c r="P43" s="216">
        <f t="shared" si="1"/>
        <v>1710478</v>
      </c>
    </row>
    <row r="44" spans="1:16" s="39" customFormat="1" ht="28.5" customHeight="1">
      <c r="A44" s="105" t="s">
        <v>662</v>
      </c>
      <c r="B44" s="44" t="s">
        <v>235</v>
      </c>
      <c r="C44" s="44" t="s">
        <v>311</v>
      </c>
      <c r="D44" s="44">
        <v>1983</v>
      </c>
      <c r="E44" s="47">
        <v>588.28</v>
      </c>
      <c r="F44" s="47" t="s">
        <v>333</v>
      </c>
      <c r="G44" s="44" t="s">
        <v>311</v>
      </c>
      <c r="H44" s="44"/>
      <c r="I44" s="211" t="s">
        <v>315</v>
      </c>
      <c r="J44" s="89" t="s">
        <v>166</v>
      </c>
      <c r="K44" s="89" t="s">
        <v>157</v>
      </c>
      <c r="L44" s="89" t="s">
        <v>447</v>
      </c>
      <c r="M44" s="89" t="s">
        <v>163</v>
      </c>
      <c r="N44" s="211" t="s">
        <v>315</v>
      </c>
      <c r="O44" s="214">
        <v>2200</v>
      </c>
      <c r="P44" s="216">
        <f t="shared" si="1"/>
        <v>1294216</v>
      </c>
    </row>
    <row r="45" spans="1:16" s="39" customFormat="1" ht="24.75" customHeight="1">
      <c r="A45" s="105" t="s">
        <v>663</v>
      </c>
      <c r="B45" s="44" t="s">
        <v>236</v>
      </c>
      <c r="C45" s="44" t="s">
        <v>311</v>
      </c>
      <c r="D45" s="44">
        <v>1985</v>
      </c>
      <c r="E45" s="47">
        <v>593.34</v>
      </c>
      <c r="F45" s="47" t="s">
        <v>333</v>
      </c>
      <c r="G45" s="44" t="s">
        <v>311</v>
      </c>
      <c r="H45" s="44"/>
      <c r="I45" s="211" t="s">
        <v>315</v>
      </c>
      <c r="J45" s="89" t="s">
        <v>164</v>
      </c>
      <c r="K45" s="89" t="s">
        <v>486</v>
      </c>
      <c r="L45" s="89" t="s">
        <v>447</v>
      </c>
      <c r="M45" s="89" t="s">
        <v>163</v>
      </c>
      <c r="N45" s="211" t="s">
        <v>315</v>
      </c>
      <c r="O45" s="214">
        <v>2200</v>
      </c>
      <c r="P45" s="216">
        <f t="shared" si="1"/>
        <v>1305348</v>
      </c>
    </row>
    <row r="46" spans="1:17" s="39" customFormat="1" ht="30" customHeight="1">
      <c r="A46" s="105" t="s">
        <v>664</v>
      </c>
      <c r="B46" s="44" t="s">
        <v>266</v>
      </c>
      <c r="C46" s="44" t="s">
        <v>311</v>
      </c>
      <c r="D46" s="44">
        <v>1987</v>
      </c>
      <c r="E46" s="47">
        <v>2172.5</v>
      </c>
      <c r="F46" s="47" t="s">
        <v>333</v>
      </c>
      <c r="G46" s="44" t="s">
        <v>311</v>
      </c>
      <c r="H46" s="44"/>
      <c r="I46" s="211" t="s">
        <v>315</v>
      </c>
      <c r="J46" s="89" t="s">
        <v>166</v>
      </c>
      <c r="K46" s="89" t="s">
        <v>157</v>
      </c>
      <c r="L46" s="89" t="s">
        <v>447</v>
      </c>
      <c r="M46" s="89" t="s">
        <v>163</v>
      </c>
      <c r="N46" s="211" t="s">
        <v>315</v>
      </c>
      <c r="O46" s="214">
        <v>2200</v>
      </c>
      <c r="P46" s="216">
        <f t="shared" si="1"/>
        <v>4779500</v>
      </c>
      <c r="Q46" s="205">
        <f>SUM(P4:P46)</f>
        <v>66148608.08</v>
      </c>
    </row>
    <row r="47" spans="1:16" s="95" customFormat="1" ht="27.75" customHeight="1">
      <c r="A47" s="106">
        <v>2</v>
      </c>
      <c r="B47" s="68" t="str">
        <f>Jednostki!B3</f>
        <v>2. Wyszkowski Ośrodek Sportu i Rekreacji</v>
      </c>
      <c r="C47" s="90"/>
      <c r="D47" s="90"/>
      <c r="E47" s="92"/>
      <c r="F47" s="92"/>
      <c r="G47" s="90"/>
      <c r="H47" s="90"/>
      <c r="I47" s="100"/>
      <c r="J47" s="90"/>
      <c r="K47" s="90"/>
      <c r="L47" s="90"/>
      <c r="M47" s="90"/>
      <c r="N47" s="100"/>
      <c r="O47" s="94"/>
      <c r="P47" s="219"/>
    </row>
    <row r="48" spans="1:16" s="39" customFormat="1" ht="73.5" customHeight="1">
      <c r="A48" s="105" t="s">
        <v>515</v>
      </c>
      <c r="B48" s="44" t="s">
        <v>237</v>
      </c>
      <c r="C48" s="44" t="s">
        <v>311</v>
      </c>
      <c r="D48" s="211">
        <v>1987</v>
      </c>
      <c r="E48" s="220">
        <v>2027</v>
      </c>
      <c r="F48" s="220" t="s">
        <v>639</v>
      </c>
      <c r="G48" s="211" t="s">
        <v>311</v>
      </c>
      <c r="H48" s="211" t="s">
        <v>642</v>
      </c>
      <c r="I48" s="211" t="s">
        <v>315</v>
      </c>
      <c r="J48" s="211" t="s">
        <v>238</v>
      </c>
      <c r="K48" s="211" t="s">
        <v>265</v>
      </c>
      <c r="L48" s="211" t="s">
        <v>265</v>
      </c>
      <c r="M48" s="211" t="s">
        <v>163</v>
      </c>
      <c r="N48" s="211" t="s">
        <v>315</v>
      </c>
      <c r="O48" s="46">
        <v>2200</v>
      </c>
      <c r="P48" s="216">
        <f>O48*E48</f>
        <v>4459400</v>
      </c>
    </row>
    <row r="49" spans="1:16" s="39" customFormat="1" ht="28.5" customHeight="1">
      <c r="A49" s="105" t="s">
        <v>516</v>
      </c>
      <c r="B49" s="44" t="s">
        <v>368</v>
      </c>
      <c r="C49" s="44" t="s">
        <v>311</v>
      </c>
      <c r="D49" s="211">
        <v>1998</v>
      </c>
      <c r="E49" s="220">
        <v>3580</v>
      </c>
      <c r="F49" s="220" t="s">
        <v>640</v>
      </c>
      <c r="G49" s="211" t="s">
        <v>311</v>
      </c>
      <c r="H49" s="211"/>
      <c r="I49" s="211" t="s">
        <v>315</v>
      </c>
      <c r="J49" s="211" t="s">
        <v>157</v>
      </c>
      <c r="K49" s="211" t="s">
        <v>212</v>
      </c>
      <c r="L49" s="211" t="s">
        <v>212</v>
      </c>
      <c r="M49" s="211" t="s">
        <v>163</v>
      </c>
      <c r="N49" s="211" t="s">
        <v>315</v>
      </c>
      <c r="O49" s="214">
        <v>2400</v>
      </c>
      <c r="P49" s="216">
        <v>11137327</v>
      </c>
    </row>
    <row r="50" spans="1:17" s="39" customFormat="1" ht="33.75" customHeight="1">
      <c r="A50" s="105" t="s">
        <v>517</v>
      </c>
      <c r="B50" s="44" t="s">
        <v>239</v>
      </c>
      <c r="C50" s="44" t="s">
        <v>311</v>
      </c>
      <c r="D50" s="211">
        <v>2003</v>
      </c>
      <c r="E50" s="220">
        <v>3977</v>
      </c>
      <c r="F50" s="220" t="s">
        <v>640</v>
      </c>
      <c r="G50" s="211" t="s">
        <v>311</v>
      </c>
      <c r="H50" s="211" t="s">
        <v>643</v>
      </c>
      <c r="I50" s="211" t="s">
        <v>315</v>
      </c>
      <c r="J50" s="211" t="s">
        <v>238</v>
      </c>
      <c r="K50" s="211" t="s">
        <v>161</v>
      </c>
      <c r="L50" s="211" t="s">
        <v>212</v>
      </c>
      <c r="M50" s="211" t="s">
        <v>163</v>
      </c>
      <c r="N50" s="211" t="s">
        <v>315</v>
      </c>
      <c r="O50" s="46">
        <v>2400</v>
      </c>
      <c r="P50" s="216">
        <f>O50*E50</f>
        <v>9544800</v>
      </c>
      <c r="Q50" s="205">
        <f>SUM(P48:P50)</f>
        <v>25141527</v>
      </c>
    </row>
    <row r="51" spans="1:16" s="95" customFormat="1" ht="12.75">
      <c r="A51" s="68">
        <v>3</v>
      </c>
      <c r="B51" s="68" t="str">
        <f>Jednostki!B4</f>
        <v>3. Ośrodek Pomocy Społecznej</v>
      </c>
      <c r="C51" s="90"/>
      <c r="D51" s="90"/>
      <c r="E51" s="90"/>
      <c r="F51" s="90"/>
      <c r="G51" s="90"/>
      <c r="H51" s="90"/>
      <c r="I51" s="96"/>
      <c r="J51" s="90"/>
      <c r="K51" s="90"/>
      <c r="L51" s="90"/>
      <c r="M51" s="90"/>
      <c r="N51" s="96"/>
      <c r="O51" s="94"/>
      <c r="P51" s="219">
        <f>O51*E51</f>
        <v>0</v>
      </c>
    </row>
    <row r="52" spans="1:17" s="39" customFormat="1" ht="38.25">
      <c r="A52" s="105" t="s">
        <v>339</v>
      </c>
      <c r="B52" s="44" t="s">
        <v>654</v>
      </c>
      <c r="C52" s="44" t="s">
        <v>311</v>
      </c>
      <c r="D52" s="44">
        <v>1990</v>
      </c>
      <c r="E52" s="44">
        <v>40</v>
      </c>
      <c r="F52" s="44" t="s">
        <v>315</v>
      </c>
      <c r="G52" s="44" t="s">
        <v>315</v>
      </c>
      <c r="H52" s="44" t="s">
        <v>22</v>
      </c>
      <c r="I52" s="44" t="s">
        <v>315</v>
      </c>
      <c r="J52" s="44" t="s">
        <v>416</v>
      </c>
      <c r="K52" s="44" t="s">
        <v>590</v>
      </c>
      <c r="L52" s="44" t="s">
        <v>417</v>
      </c>
      <c r="M52" s="44" t="s">
        <v>232</v>
      </c>
      <c r="N52" s="44" t="s">
        <v>315</v>
      </c>
      <c r="O52" s="214">
        <v>600</v>
      </c>
      <c r="P52" s="216">
        <f>O52*E52</f>
        <v>24000</v>
      </c>
      <c r="Q52" s="205">
        <f>P52</f>
        <v>24000</v>
      </c>
    </row>
    <row r="53" spans="1:16" s="95" customFormat="1" ht="25.5" customHeight="1">
      <c r="A53" s="68">
        <v>4</v>
      </c>
      <c r="B53" s="68" t="str">
        <f>Jednostki!B5</f>
        <v>4. Środowiskowy Dom Samopomocy "Soteria"</v>
      </c>
      <c r="C53" s="90"/>
      <c r="D53" s="90"/>
      <c r="E53" s="90"/>
      <c r="F53" s="90"/>
      <c r="G53" s="90"/>
      <c r="H53" s="90"/>
      <c r="I53" s="97"/>
      <c r="J53" s="90"/>
      <c r="K53" s="90"/>
      <c r="L53" s="90"/>
      <c r="M53" s="90"/>
      <c r="N53" s="97"/>
      <c r="O53" s="94"/>
      <c r="P53" s="219"/>
    </row>
    <row r="54" spans="1:17" s="39" customFormat="1" ht="25.5">
      <c r="A54" s="105"/>
      <c r="B54" s="44" t="s">
        <v>419</v>
      </c>
      <c r="C54" s="44"/>
      <c r="D54" s="44"/>
      <c r="E54" s="44"/>
      <c r="F54" s="44"/>
      <c r="G54" s="44"/>
      <c r="H54" s="44"/>
      <c r="I54" s="59"/>
      <c r="J54" s="44"/>
      <c r="K54" s="44"/>
      <c r="L54" s="44"/>
      <c r="M54" s="44"/>
      <c r="N54" s="59"/>
      <c r="O54" s="46"/>
      <c r="P54" s="216">
        <f>O54*E54</f>
        <v>0</v>
      </c>
      <c r="Q54" s="205">
        <f>P54</f>
        <v>0</v>
      </c>
    </row>
    <row r="55" spans="1:16" s="95" customFormat="1" ht="12.75">
      <c r="A55" s="68">
        <v>5</v>
      </c>
      <c r="B55" s="68" t="str">
        <f>Jednostki!B6</f>
        <v>5. Wyszkowski Ośrodek Kultury "Hutnik"</v>
      </c>
      <c r="C55" s="68"/>
      <c r="D55" s="90"/>
      <c r="E55" s="90"/>
      <c r="F55" s="90"/>
      <c r="G55" s="90"/>
      <c r="H55" s="90"/>
      <c r="I55" s="97"/>
      <c r="J55" s="90" t="s">
        <v>166</v>
      </c>
      <c r="K55" s="90" t="s">
        <v>162</v>
      </c>
      <c r="L55" s="90"/>
      <c r="M55" s="90"/>
      <c r="N55" s="97"/>
      <c r="O55" s="94"/>
      <c r="P55" s="219"/>
    </row>
    <row r="56" spans="1:17" s="39" customFormat="1" ht="81.75" customHeight="1">
      <c r="A56" s="105" t="s">
        <v>518</v>
      </c>
      <c r="B56" s="44" t="s">
        <v>635</v>
      </c>
      <c r="C56" s="213" t="s">
        <v>311</v>
      </c>
      <c r="D56" s="44">
        <v>1968</v>
      </c>
      <c r="E56" s="44">
        <v>1356</v>
      </c>
      <c r="F56" s="44" t="s">
        <v>333</v>
      </c>
      <c r="G56" s="213" t="s">
        <v>315</v>
      </c>
      <c r="H56" s="213"/>
      <c r="I56" s="89" t="s">
        <v>315</v>
      </c>
      <c r="J56" s="44" t="s">
        <v>166</v>
      </c>
      <c r="K56" s="44" t="s">
        <v>162</v>
      </c>
      <c r="L56" s="44" t="s">
        <v>157</v>
      </c>
      <c r="M56" s="44" t="s">
        <v>163</v>
      </c>
      <c r="N56" s="89" t="s">
        <v>315</v>
      </c>
      <c r="O56" s="46">
        <v>2000</v>
      </c>
      <c r="P56" s="216">
        <f>O56*E56</f>
        <v>2712000</v>
      </c>
      <c r="Q56" s="205">
        <f>P56</f>
        <v>2712000</v>
      </c>
    </row>
    <row r="57" spans="1:16" s="95" customFormat="1" ht="35.25" customHeight="1">
      <c r="A57" s="68">
        <v>6</v>
      </c>
      <c r="B57" s="68" t="str">
        <f>Jednostki!B7</f>
        <v>6. Miejsko-Gminna Biblioteka Publiczna im. Cypriana Kamila Norwida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4"/>
      <c r="P57" s="219"/>
    </row>
    <row r="58" spans="1:17" s="39" customFormat="1" ht="174.75" customHeight="1">
      <c r="A58" s="105" t="s">
        <v>519</v>
      </c>
      <c r="B58" s="44" t="s">
        <v>25</v>
      </c>
      <c r="C58" s="44" t="s">
        <v>311</v>
      </c>
      <c r="D58" s="44">
        <v>1998</v>
      </c>
      <c r="E58" s="47">
        <v>1823</v>
      </c>
      <c r="F58" s="47" t="s">
        <v>333</v>
      </c>
      <c r="G58" s="44" t="s">
        <v>311</v>
      </c>
      <c r="H58" s="44" t="s">
        <v>26</v>
      </c>
      <c r="I58" s="44" t="s">
        <v>315</v>
      </c>
      <c r="J58" s="89" t="s">
        <v>27</v>
      </c>
      <c r="K58" s="89" t="s">
        <v>28</v>
      </c>
      <c r="L58" s="89" t="s">
        <v>29</v>
      </c>
      <c r="M58" s="89" t="s">
        <v>30</v>
      </c>
      <c r="N58" s="44" t="s">
        <v>315</v>
      </c>
      <c r="O58" s="46">
        <v>2000</v>
      </c>
      <c r="P58" s="216">
        <f>O58*E58</f>
        <v>3646000</v>
      </c>
      <c r="Q58" s="205">
        <f>P58</f>
        <v>3646000</v>
      </c>
    </row>
    <row r="59" spans="1:16" s="95" customFormat="1" ht="25.5">
      <c r="A59" s="68">
        <v>7</v>
      </c>
      <c r="B59" s="221" t="str">
        <f>Jednostki!B8</f>
        <v>7. Zespół Obsługi Placówek Oświatowych w Wyszkowie</v>
      </c>
      <c r="C59" s="90"/>
      <c r="D59" s="90"/>
      <c r="E59" s="92"/>
      <c r="F59" s="92"/>
      <c r="G59" s="90"/>
      <c r="H59" s="90"/>
      <c r="I59" s="90"/>
      <c r="J59" s="90"/>
      <c r="K59" s="90"/>
      <c r="L59" s="90"/>
      <c r="M59" s="90"/>
      <c r="N59" s="90"/>
      <c r="O59" s="94"/>
      <c r="P59" s="219"/>
    </row>
    <row r="60" spans="1:17" s="39" customFormat="1" ht="19.5" customHeight="1">
      <c r="A60" s="105"/>
      <c r="B60" s="426" t="s">
        <v>436</v>
      </c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8"/>
      <c r="N60" s="45"/>
      <c r="O60" s="46"/>
      <c r="P60" s="216"/>
      <c r="Q60" s="205">
        <f>P60</f>
        <v>0</v>
      </c>
    </row>
    <row r="61" spans="1:16" s="95" customFormat="1" ht="20.25" customHeight="1">
      <c r="A61" s="68">
        <v>8</v>
      </c>
      <c r="B61" s="68" t="str">
        <f>Jednostki!B9</f>
        <v>8. Przedszkole nr 1 w Wyszkowie</v>
      </c>
      <c r="C61" s="90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4"/>
      <c r="P61" s="219"/>
    </row>
    <row r="62" spans="1:17" s="39" customFormat="1" ht="25.5">
      <c r="A62" s="105" t="s">
        <v>520</v>
      </c>
      <c r="B62" s="44" t="s">
        <v>437</v>
      </c>
      <c r="C62" s="44" t="s">
        <v>311</v>
      </c>
      <c r="D62" s="44">
        <v>1988</v>
      </c>
      <c r="E62" s="47">
        <v>1017</v>
      </c>
      <c r="F62" s="47" t="s">
        <v>32</v>
      </c>
      <c r="G62" s="44" t="s">
        <v>311</v>
      </c>
      <c r="H62" s="44" t="s">
        <v>33</v>
      </c>
      <c r="I62" s="44" t="s">
        <v>315</v>
      </c>
      <c r="J62" s="44" t="s">
        <v>660</v>
      </c>
      <c r="K62" s="44" t="s">
        <v>162</v>
      </c>
      <c r="L62" s="44"/>
      <c r="M62" s="44" t="s">
        <v>163</v>
      </c>
      <c r="N62" s="44" t="s">
        <v>315</v>
      </c>
      <c r="O62" s="46">
        <v>2000</v>
      </c>
      <c r="P62" s="216">
        <f>O62*E62</f>
        <v>2034000</v>
      </c>
      <c r="Q62" s="205">
        <f>P62</f>
        <v>2034000</v>
      </c>
    </row>
    <row r="63" spans="1:16" s="95" customFormat="1" ht="12.75">
      <c r="A63" s="68">
        <v>9</v>
      </c>
      <c r="B63" s="68" t="str">
        <f>Jednostki!B10</f>
        <v>9. Przedszkole Nr 3</v>
      </c>
      <c r="C63" s="90"/>
      <c r="D63" s="90"/>
      <c r="E63" s="92"/>
      <c r="F63" s="92"/>
      <c r="G63" s="90"/>
      <c r="H63" s="90"/>
      <c r="I63" s="90"/>
      <c r="J63" s="90"/>
      <c r="K63" s="90"/>
      <c r="L63" s="90"/>
      <c r="M63" s="90"/>
      <c r="N63" s="90"/>
      <c r="O63" s="94"/>
      <c r="P63" s="219"/>
    </row>
    <row r="64" spans="1:17" s="39" customFormat="1" ht="38.25">
      <c r="A64" s="105" t="s">
        <v>521</v>
      </c>
      <c r="B64" s="44" t="s">
        <v>34</v>
      </c>
      <c r="C64" s="44" t="s">
        <v>311</v>
      </c>
      <c r="D64" s="44">
        <v>1979</v>
      </c>
      <c r="E64" s="47">
        <v>841</v>
      </c>
      <c r="F64" s="47" t="s">
        <v>333</v>
      </c>
      <c r="G64" s="44" t="s">
        <v>311</v>
      </c>
      <c r="H64" s="44" t="s">
        <v>315</v>
      </c>
      <c r="I64" s="44" t="s">
        <v>315</v>
      </c>
      <c r="J64" s="44" t="s">
        <v>391</v>
      </c>
      <c r="K64" s="44" t="s">
        <v>392</v>
      </c>
      <c r="L64" s="44" t="s">
        <v>393</v>
      </c>
      <c r="M64" s="44" t="s">
        <v>232</v>
      </c>
      <c r="N64" s="44" t="s">
        <v>315</v>
      </c>
      <c r="O64" s="46">
        <v>2000</v>
      </c>
      <c r="P64" s="216">
        <f>O64*E64</f>
        <v>1682000</v>
      </c>
      <c r="Q64" s="205">
        <f>P64</f>
        <v>1682000</v>
      </c>
    </row>
    <row r="65" spans="1:16" s="95" customFormat="1" ht="12.75">
      <c r="A65" s="68">
        <v>10</v>
      </c>
      <c r="B65" s="68" t="str">
        <f>Jednostki!B11</f>
        <v>10. Przedszkole Integracyjne Nr 4</v>
      </c>
      <c r="C65" s="90"/>
      <c r="D65" s="90"/>
      <c r="E65" s="92"/>
      <c r="F65" s="92"/>
      <c r="G65" s="90"/>
      <c r="H65" s="90"/>
      <c r="I65" s="90"/>
      <c r="J65" s="90"/>
      <c r="K65" s="90"/>
      <c r="L65" s="90"/>
      <c r="M65" s="90"/>
      <c r="N65" s="90"/>
      <c r="O65" s="94"/>
      <c r="P65" s="219"/>
    </row>
    <row r="66" spans="1:17" s="39" customFormat="1" ht="57" customHeight="1">
      <c r="A66" s="105" t="s">
        <v>522</v>
      </c>
      <c r="B66" s="44" t="s">
        <v>402</v>
      </c>
      <c r="C66" s="44" t="s">
        <v>311</v>
      </c>
      <c r="D66" s="44">
        <v>1967</v>
      </c>
      <c r="E66" s="47">
        <v>613</v>
      </c>
      <c r="F66" s="47" t="s">
        <v>333</v>
      </c>
      <c r="G66" s="44" t="s">
        <v>311</v>
      </c>
      <c r="H66" s="44" t="s">
        <v>35</v>
      </c>
      <c r="I66" s="44" t="s">
        <v>315</v>
      </c>
      <c r="J66" s="44" t="s">
        <v>162</v>
      </c>
      <c r="K66" s="44" t="s">
        <v>36</v>
      </c>
      <c r="L66" s="44" t="s">
        <v>162</v>
      </c>
      <c r="M66" s="44" t="s">
        <v>37</v>
      </c>
      <c r="N66" s="44"/>
      <c r="O66" s="46">
        <v>2000</v>
      </c>
      <c r="P66" s="216">
        <f>O66*E66</f>
        <v>1226000</v>
      </c>
      <c r="Q66" s="205">
        <f>P66</f>
        <v>1226000</v>
      </c>
    </row>
    <row r="67" spans="1:16" s="95" customFormat="1" ht="21.75" customHeight="1">
      <c r="A67" s="68">
        <v>11</v>
      </c>
      <c r="B67" s="68" t="str">
        <f>Jednostki!B12</f>
        <v>11. Przedszkole Nr 7</v>
      </c>
      <c r="C67" s="90"/>
      <c r="D67" s="90"/>
      <c r="E67" s="92"/>
      <c r="F67" s="92"/>
      <c r="G67" s="90"/>
      <c r="H67" s="90"/>
      <c r="I67" s="90"/>
      <c r="J67" s="90"/>
      <c r="K67" s="90"/>
      <c r="L67" s="90"/>
      <c r="M67" s="90"/>
      <c r="N67" s="90"/>
      <c r="O67" s="94"/>
      <c r="P67" s="219"/>
    </row>
    <row r="68" spans="1:17" s="39" customFormat="1" ht="49.5" customHeight="1">
      <c r="A68" s="105" t="s">
        <v>523</v>
      </c>
      <c r="B68" s="44" t="s">
        <v>156</v>
      </c>
      <c r="C68" s="44" t="s">
        <v>311</v>
      </c>
      <c r="D68" s="44">
        <v>1984</v>
      </c>
      <c r="E68" s="47">
        <v>2550</v>
      </c>
      <c r="F68" s="47" t="s">
        <v>333</v>
      </c>
      <c r="G68" s="44" t="s">
        <v>311</v>
      </c>
      <c r="H68" s="44"/>
      <c r="I68" s="44" t="s">
        <v>315</v>
      </c>
      <c r="J68" s="44" t="s">
        <v>240</v>
      </c>
      <c r="K68" s="44" t="s">
        <v>157</v>
      </c>
      <c r="L68" s="44" t="s">
        <v>628</v>
      </c>
      <c r="M68" s="44" t="s">
        <v>629</v>
      </c>
      <c r="N68" s="44" t="s">
        <v>315</v>
      </c>
      <c r="O68" s="46">
        <v>2000</v>
      </c>
      <c r="P68" s="216">
        <f>O68*E68</f>
        <v>5100000</v>
      </c>
      <c r="Q68" s="205">
        <f>P68</f>
        <v>5100000</v>
      </c>
    </row>
    <row r="69" spans="1:16" s="95" customFormat="1" ht="20.25" customHeight="1">
      <c r="A69" s="68">
        <v>12</v>
      </c>
      <c r="B69" s="221" t="str">
        <f>Jednostki!B13</f>
        <v>12. Przedszkole Nr 9 </v>
      </c>
      <c r="C69" s="90"/>
      <c r="D69" s="90"/>
      <c r="E69" s="92"/>
      <c r="F69" s="92"/>
      <c r="G69" s="90"/>
      <c r="H69" s="90"/>
      <c r="I69" s="90"/>
      <c r="J69" s="90"/>
      <c r="K69" s="90"/>
      <c r="L69" s="90"/>
      <c r="M69" s="90"/>
      <c r="N69" s="90"/>
      <c r="O69" s="94"/>
      <c r="P69" s="219"/>
    </row>
    <row r="70" spans="1:16" s="39" customFormat="1" ht="12.75">
      <c r="A70" s="105"/>
      <c r="B70" s="426" t="s">
        <v>630</v>
      </c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8"/>
      <c r="N70" s="44"/>
      <c r="O70" s="46"/>
      <c r="P70" s="216"/>
    </row>
    <row r="71" spans="1:16" s="95" customFormat="1" ht="25.5">
      <c r="A71" s="68">
        <v>13</v>
      </c>
      <c r="B71" s="68" t="str">
        <f>Jednostki!B14</f>
        <v>13. Szkoła Podstawowa nr 1 im. Adama Mickiewicza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4"/>
      <c r="P71" s="219"/>
    </row>
    <row r="72" spans="1:17" s="39" customFormat="1" ht="69" customHeight="1">
      <c r="A72" s="105" t="s">
        <v>524</v>
      </c>
      <c r="B72" s="89" t="s">
        <v>62</v>
      </c>
      <c r="C72" s="89" t="s">
        <v>311</v>
      </c>
      <c r="D72" s="89">
        <v>1936</v>
      </c>
      <c r="E72" s="222">
        <v>2200</v>
      </c>
      <c r="F72" s="103" t="s">
        <v>333</v>
      </c>
      <c r="G72" s="89" t="s">
        <v>311</v>
      </c>
      <c r="H72" s="89" t="s">
        <v>186</v>
      </c>
      <c r="I72" s="44" t="s">
        <v>315</v>
      </c>
      <c r="J72" s="89" t="s">
        <v>164</v>
      </c>
      <c r="K72" s="89" t="s">
        <v>486</v>
      </c>
      <c r="L72" s="89" t="s">
        <v>393</v>
      </c>
      <c r="M72" s="89" t="s">
        <v>232</v>
      </c>
      <c r="N72" s="44" t="s">
        <v>63</v>
      </c>
      <c r="O72" s="46">
        <v>2000</v>
      </c>
      <c r="P72" s="216">
        <f>O72*E72</f>
        <v>4400000</v>
      </c>
      <c r="Q72" s="205">
        <f>P72</f>
        <v>4400000</v>
      </c>
    </row>
    <row r="73" spans="1:16" s="95" customFormat="1" ht="35.25" customHeight="1">
      <c r="A73" s="68">
        <v>14</v>
      </c>
      <c r="B73" s="68" t="str">
        <f>Jednostki!B15</f>
        <v>14. Szkoła Podstawowa Nr 2 im. Władysława Broniewskiego w Wyszkowie</v>
      </c>
      <c r="C73" s="90"/>
      <c r="D73" s="90"/>
      <c r="E73" s="92"/>
      <c r="F73" s="92"/>
      <c r="G73" s="90"/>
      <c r="H73" s="90"/>
      <c r="I73" s="90"/>
      <c r="J73" s="90"/>
      <c r="K73" s="90"/>
      <c r="L73" s="90"/>
      <c r="M73" s="90"/>
      <c r="N73" s="90"/>
      <c r="O73" s="94"/>
      <c r="P73" s="219"/>
    </row>
    <row r="74" spans="1:16" s="39" customFormat="1" ht="25.5">
      <c r="A74" s="105" t="s">
        <v>525</v>
      </c>
      <c r="B74" s="44" t="s">
        <v>442</v>
      </c>
      <c r="C74" s="44" t="s">
        <v>311</v>
      </c>
      <c r="D74" s="44">
        <v>1960</v>
      </c>
      <c r="E74" s="47">
        <v>2530</v>
      </c>
      <c r="F74" s="103" t="s">
        <v>333</v>
      </c>
      <c r="G74" s="44" t="s">
        <v>311</v>
      </c>
      <c r="H74" s="44"/>
      <c r="I74" s="44" t="s">
        <v>315</v>
      </c>
      <c r="J74" s="44" t="s">
        <v>80</v>
      </c>
      <c r="K74" s="44" t="s">
        <v>162</v>
      </c>
      <c r="L74" s="44" t="s">
        <v>157</v>
      </c>
      <c r="M74" s="44" t="s">
        <v>163</v>
      </c>
      <c r="N74" s="44" t="s">
        <v>315</v>
      </c>
      <c r="O74" s="46">
        <v>2000</v>
      </c>
      <c r="P74" s="216">
        <f>O74*E74</f>
        <v>5060000</v>
      </c>
    </row>
    <row r="75" spans="1:17" s="39" customFormat="1" ht="36" customHeight="1">
      <c r="A75" s="105" t="s">
        <v>81</v>
      </c>
      <c r="B75" s="44" t="s">
        <v>75</v>
      </c>
      <c r="C75" s="44" t="s">
        <v>311</v>
      </c>
      <c r="D75" s="44">
        <v>1960</v>
      </c>
      <c r="E75" s="47" t="s">
        <v>659</v>
      </c>
      <c r="F75" s="103" t="s">
        <v>333</v>
      </c>
      <c r="G75" s="44"/>
      <c r="H75" s="44"/>
      <c r="I75" s="44" t="s">
        <v>315</v>
      </c>
      <c r="J75" s="44" t="s">
        <v>164</v>
      </c>
      <c r="K75" s="44" t="s">
        <v>162</v>
      </c>
      <c r="L75" s="44" t="s">
        <v>157</v>
      </c>
      <c r="M75" s="44" t="s">
        <v>232</v>
      </c>
      <c r="N75" s="189" t="s">
        <v>315</v>
      </c>
      <c r="O75" s="46">
        <v>1200</v>
      </c>
      <c r="P75" s="216">
        <v>1964.64</v>
      </c>
      <c r="Q75" s="205">
        <f>SUM(P74:P75)</f>
        <v>5061964.64</v>
      </c>
    </row>
    <row r="76" spans="1:16" s="95" customFormat="1" ht="42.75" customHeight="1">
      <c r="A76" s="68">
        <v>15</v>
      </c>
      <c r="B76" s="68" t="str">
        <f>Jednostki!B16</f>
        <v>15. Szkoła Podstawowa im. Kardynała Stefana Wyszyńskiego w Leszczydole Starym</v>
      </c>
      <c r="C76" s="90"/>
      <c r="D76" s="90"/>
      <c r="E76" s="92"/>
      <c r="F76" s="92"/>
      <c r="G76" s="90"/>
      <c r="H76" s="90"/>
      <c r="I76" s="96"/>
      <c r="J76" s="90"/>
      <c r="K76" s="90"/>
      <c r="L76" s="90"/>
      <c r="M76" s="90"/>
      <c r="N76" s="96"/>
      <c r="O76" s="94"/>
      <c r="P76" s="219"/>
    </row>
    <row r="77" spans="1:16" s="39" customFormat="1" ht="48" customHeight="1">
      <c r="A77" s="105" t="s">
        <v>526</v>
      </c>
      <c r="B77" s="44" t="s">
        <v>625</v>
      </c>
      <c r="C77" s="44" t="s">
        <v>311</v>
      </c>
      <c r="D77" s="44">
        <v>2004</v>
      </c>
      <c r="E77" s="47">
        <v>1229.3</v>
      </c>
      <c r="F77" s="47" t="s">
        <v>333</v>
      </c>
      <c r="G77" s="44" t="s">
        <v>311</v>
      </c>
      <c r="H77" s="171" t="s">
        <v>186</v>
      </c>
      <c r="I77" s="44" t="s">
        <v>315</v>
      </c>
      <c r="J77" s="44" t="s">
        <v>166</v>
      </c>
      <c r="K77" s="44" t="s">
        <v>157</v>
      </c>
      <c r="L77" s="44" t="s">
        <v>447</v>
      </c>
      <c r="M77" s="44" t="s">
        <v>448</v>
      </c>
      <c r="N77" s="44" t="s">
        <v>315</v>
      </c>
      <c r="O77" s="46">
        <v>2000</v>
      </c>
      <c r="P77" s="216">
        <v>2576684.17</v>
      </c>
    </row>
    <row r="78" spans="1:17" s="39" customFormat="1" ht="60" customHeight="1">
      <c r="A78" s="105" t="s">
        <v>527</v>
      </c>
      <c r="B78" s="44" t="s">
        <v>88</v>
      </c>
      <c r="C78" s="44" t="s">
        <v>311</v>
      </c>
      <c r="D78" s="44">
        <v>1960</v>
      </c>
      <c r="E78" s="47">
        <v>75</v>
      </c>
      <c r="F78" s="47" t="s">
        <v>315</v>
      </c>
      <c r="G78" s="44" t="s">
        <v>315</v>
      </c>
      <c r="H78" s="171" t="s">
        <v>186</v>
      </c>
      <c r="I78" s="59" t="s">
        <v>315</v>
      </c>
      <c r="J78" s="44" t="s">
        <v>164</v>
      </c>
      <c r="K78" s="44" t="s">
        <v>392</v>
      </c>
      <c r="L78" s="44" t="s">
        <v>393</v>
      </c>
      <c r="M78" s="44" t="s">
        <v>163</v>
      </c>
      <c r="N78" s="59" t="s">
        <v>315</v>
      </c>
      <c r="O78" s="214">
        <v>1200</v>
      </c>
      <c r="P78" s="216">
        <f>O78*E78</f>
        <v>90000</v>
      </c>
      <c r="Q78" s="205">
        <f>SUM(P77:P78)</f>
        <v>2666684.17</v>
      </c>
    </row>
    <row r="79" spans="1:16" s="95" customFormat="1" ht="33" customHeight="1">
      <c r="A79" s="68">
        <v>16</v>
      </c>
      <c r="B79" s="68" t="str">
        <f>Jednostki!B17</f>
        <v>16. Szkoła Podstawowa im. Jana Brzechwy w Lucynowie</v>
      </c>
      <c r="C79" s="90"/>
      <c r="D79" s="90"/>
      <c r="E79" s="92"/>
      <c r="F79" s="92"/>
      <c r="G79" s="90"/>
      <c r="H79" s="90"/>
      <c r="I79" s="97"/>
      <c r="J79" s="90"/>
      <c r="K79" s="90"/>
      <c r="L79" s="90"/>
      <c r="M79" s="90"/>
      <c r="N79" s="97"/>
      <c r="O79" s="94"/>
      <c r="P79" s="219"/>
    </row>
    <row r="80" spans="1:16" s="39" customFormat="1" ht="53.25" customHeight="1">
      <c r="A80" s="105" t="s">
        <v>528</v>
      </c>
      <c r="B80" s="44" t="s">
        <v>450</v>
      </c>
      <c r="C80" s="44" t="s">
        <v>311</v>
      </c>
      <c r="D80" s="44">
        <v>1970</v>
      </c>
      <c r="E80" s="47">
        <v>996.02</v>
      </c>
      <c r="F80" s="47" t="s">
        <v>333</v>
      </c>
      <c r="G80" s="44" t="s">
        <v>311</v>
      </c>
      <c r="H80" s="171" t="s">
        <v>186</v>
      </c>
      <c r="I80" s="44" t="s">
        <v>315</v>
      </c>
      <c r="J80" s="44" t="s">
        <v>238</v>
      </c>
      <c r="K80" s="44" t="s">
        <v>162</v>
      </c>
      <c r="L80" s="44" t="s">
        <v>447</v>
      </c>
      <c r="M80" s="44" t="s">
        <v>163</v>
      </c>
      <c r="N80" s="44" t="s">
        <v>315</v>
      </c>
      <c r="O80" s="46">
        <v>2000</v>
      </c>
      <c r="P80" s="216">
        <f>O80*E80</f>
        <v>1992040</v>
      </c>
    </row>
    <row r="81" spans="1:16" s="39" customFormat="1" ht="40.5" customHeight="1">
      <c r="A81" s="105" t="s">
        <v>529</v>
      </c>
      <c r="B81" s="44" t="s">
        <v>451</v>
      </c>
      <c r="C81" s="44" t="s">
        <v>311</v>
      </c>
      <c r="D81" s="44">
        <v>2006</v>
      </c>
      <c r="E81" s="47">
        <v>1022.12</v>
      </c>
      <c r="F81" s="47" t="s">
        <v>333</v>
      </c>
      <c r="G81" s="44" t="s">
        <v>311</v>
      </c>
      <c r="H81" s="171" t="s">
        <v>186</v>
      </c>
      <c r="I81" s="44" t="s">
        <v>315</v>
      </c>
      <c r="J81" s="44" t="s">
        <v>238</v>
      </c>
      <c r="K81" s="44" t="s">
        <v>453</v>
      </c>
      <c r="L81" s="44" t="s">
        <v>393</v>
      </c>
      <c r="M81" s="44" t="s">
        <v>232</v>
      </c>
      <c r="N81" s="44" t="s">
        <v>315</v>
      </c>
      <c r="O81" s="46">
        <v>2000</v>
      </c>
      <c r="P81" s="216">
        <f>O81*E81</f>
        <v>2044240</v>
      </c>
    </row>
    <row r="82" spans="1:17" s="39" customFormat="1" ht="44.25" customHeight="1">
      <c r="A82" s="105" t="s">
        <v>530</v>
      </c>
      <c r="B82" s="44" t="s">
        <v>452</v>
      </c>
      <c r="C82" s="44" t="s">
        <v>311</v>
      </c>
      <c r="D82" s="44">
        <v>2007</v>
      </c>
      <c r="E82" s="47">
        <v>288</v>
      </c>
      <c r="F82" s="47" t="s">
        <v>333</v>
      </c>
      <c r="G82" s="44" t="s">
        <v>311</v>
      </c>
      <c r="H82" s="171" t="s">
        <v>186</v>
      </c>
      <c r="I82" s="44" t="s">
        <v>315</v>
      </c>
      <c r="J82" s="44" t="s">
        <v>238</v>
      </c>
      <c r="K82" s="44" t="s">
        <v>161</v>
      </c>
      <c r="L82" s="89" t="s">
        <v>417</v>
      </c>
      <c r="M82" s="89" t="s">
        <v>232</v>
      </c>
      <c r="N82" s="89" t="s">
        <v>632</v>
      </c>
      <c r="O82" s="214">
        <v>2400</v>
      </c>
      <c r="P82" s="216">
        <f>O82*E82</f>
        <v>691200</v>
      </c>
      <c r="Q82" s="205">
        <f>SUM(P80:P82)</f>
        <v>4727480</v>
      </c>
    </row>
    <row r="83" spans="1:16" s="95" customFormat="1" ht="15" customHeight="1">
      <c r="A83" s="68">
        <v>17</v>
      </c>
      <c r="B83" s="68" t="str">
        <f>Jednostki!B18</f>
        <v>17. Zespół Szkół "Rybienko Leśne"</v>
      </c>
      <c r="C83" s="90"/>
      <c r="D83" s="90"/>
      <c r="E83" s="92"/>
      <c r="F83" s="92"/>
      <c r="G83" s="90"/>
      <c r="H83" s="90"/>
      <c r="I83" s="90"/>
      <c r="J83" s="90"/>
      <c r="K83" s="90"/>
      <c r="L83" s="90"/>
      <c r="M83" s="90"/>
      <c r="N83" s="90"/>
      <c r="O83" s="94"/>
      <c r="P83" s="219"/>
    </row>
    <row r="84" spans="1:16" s="39" customFormat="1" ht="42.75" customHeight="1">
      <c r="A84" s="105" t="s">
        <v>531</v>
      </c>
      <c r="B84" s="44" t="s">
        <v>385</v>
      </c>
      <c r="C84" s="44" t="s">
        <v>311</v>
      </c>
      <c r="D84" s="44">
        <v>1960</v>
      </c>
      <c r="E84" s="47">
        <v>2000</v>
      </c>
      <c r="F84" s="47" t="s">
        <v>333</v>
      </c>
      <c r="G84" s="44" t="s">
        <v>311</v>
      </c>
      <c r="H84" s="213" t="s">
        <v>315</v>
      </c>
      <c r="I84" s="213" t="s">
        <v>315</v>
      </c>
      <c r="J84" s="213" t="s">
        <v>164</v>
      </c>
      <c r="K84" s="213" t="s">
        <v>166</v>
      </c>
      <c r="L84" s="213" t="s">
        <v>157</v>
      </c>
      <c r="M84" s="213" t="s">
        <v>163</v>
      </c>
      <c r="N84" s="213" t="s">
        <v>315</v>
      </c>
      <c r="O84" s="46">
        <v>2000</v>
      </c>
      <c r="P84" s="216">
        <f>E84*O84</f>
        <v>4000000</v>
      </c>
    </row>
    <row r="85" spans="1:16" s="39" customFormat="1" ht="42.75" customHeight="1">
      <c r="A85" s="105" t="s">
        <v>532</v>
      </c>
      <c r="B85" s="44" t="s">
        <v>385</v>
      </c>
      <c r="C85" s="44" t="s">
        <v>311</v>
      </c>
      <c r="D85" s="44">
        <v>1980</v>
      </c>
      <c r="E85" s="47">
        <v>1680</v>
      </c>
      <c r="F85" s="47" t="s">
        <v>333</v>
      </c>
      <c r="G85" s="44" t="s">
        <v>311</v>
      </c>
      <c r="H85" s="213" t="s">
        <v>315</v>
      </c>
      <c r="I85" s="213" t="s">
        <v>315</v>
      </c>
      <c r="J85" s="213" t="s">
        <v>164</v>
      </c>
      <c r="K85" s="213" t="s">
        <v>166</v>
      </c>
      <c r="L85" s="213" t="s">
        <v>157</v>
      </c>
      <c r="M85" s="213" t="s">
        <v>163</v>
      </c>
      <c r="N85" s="213" t="s">
        <v>315</v>
      </c>
      <c r="O85" s="46">
        <v>2000</v>
      </c>
      <c r="P85" s="216">
        <f>E85*O85</f>
        <v>3360000</v>
      </c>
    </row>
    <row r="86" spans="1:17" s="39" customFormat="1" ht="42.75" customHeight="1">
      <c r="A86" s="105" t="s">
        <v>533</v>
      </c>
      <c r="B86" s="44" t="s">
        <v>40</v>
      </c>
      <c r="C86" s="44" t="s">
        <v>311</v>
      </c>
      <c r="D86" s="44">
        <v>1986</v>
      </c>
      <c r="E86" s="223">
        <v>810</v>
      </c>
      <c r="F86" s="47" t="s">
        <v>333</v>
      </c>
      <c r="G86" s="44" t="s">
        <v>311</v>
      </c>
      <c r="H86" s="213" t="s">
        <v>591</v>
      </c>
      <c r="I86" s="213" t="s">
        <v>591</v>
      </c>
      <c r="J86" s="213" t="s">
        <v>164</v>
      </c>
      <c r="K86" s="213" t="s">
        <v>590</v>
      </c>
      <c r="L86" s="213" t="s">
        <v>241</v>
      </c>
      <c r="M86" s="213" t="s">
        <v>232</v>
      </c>
      <c r="N86" s="213" t="s">
        <v>315</v>
      </c>
      <c r="O86" s="214">
        <v>2400</v>
      </c>
      <c r="P86" s="216">
        <f>E86*O86</f>
        <v>1944000</v>
      </c>
      <c r="Q86" s="205">
        <f>SUM(P84:P86)</f>
        <v>9304000</v>
      </c>
    </row>
    <row r="87" spans="1:16" s="95" customFormat="1" ht="57.75" customHeight="1">
      <c r="A87" s="68">
        <v>18</v>
      </c>
      <c r="B87" s="68" t="str">
        <f>Jednostki!B19</f>
        <v>18. Zespół Szkół "Rybienko Leśne" Szkoła Podstawowa nr 3 im. Jana Hempla w Wyszkowie Szkoła Filialna w Skuszewie</v>
      </c>
      <c r="C87" s="90"/>
      <c r="D87" s="90"/>
      <c r="E87" s="92"/>
      <c r="F87" s="92"/>
      <c r="G87" s="90"/>
      <c r="H87" s="90"/>
      <c r="I87" s="90"/>
      <c r="J87" s="90"/>
      <c r="K87" s="90"/>
      <c r="L87" s="90"/>
      <c r="M87" s="90"/>
      <c r="N87" s="90"/>
      <c r="O87" s="94"/>
      <c r="P87" s="219"/>
    </row>
    <row r="88" spans="1:17" s="39" customFormat="1" ht="55.5" customHeight="1">
      <c r="A88" s="105" t="s">
        <v>534</v>
      </c>
      <c r="B88" s="44" t="s">
        <v>386</v>
      </c>
      <c r="C88" s="44" t="s">
        <v>311</v>
      </c>
      <c r="D88" s="44">
        <v>1976</v>
      </c>
      <c r="E88" s="47">
        <v>200</v>
      </c>
      <c r="F88" s="47" t="s">
        <v>333</v>
      </c>
      <c r="G88" s="44" t="s">
        <v>311</v>
      </c>
      <c r="H88" s="44" t="s">
        <v>41</v>
      </c>
      <c r="I88" s="44" t="s">
        <v>315</v>
      </c>
      <c r="J88" s="44" t="s">
        <v>166</v>
      </c>
      <c r="K88" s="44" t="s">
        <v>392</v>
      </c>
      <c r="L88" s="44" t="s">
        <v>393</v>
      </c>
      <c r="M88" s="44" t="s">
        <v>163</v>
      </c>
      <c r="N88" s="44" t="s">
        <v>315</v>
      </c>
      <c r="O88" s="46">
        <v>2000</v>
      </c>
      <c r="P88" s="216">
        <f>O88*E88</f>
        <v>400000</v>
      </c>
      <c r="Q88" s="205">
        <f>P88</f>
        <v>400000</v>
      </c>
    </row>
    <row r="89" spans="1:16" s="95" customFormat="1" ht="33" customHeight="1">
      <c r="A89" s="68">
        <v>19</v>
      </c>
      <c r="B89" s="68" t="str">
        <f>Jednostki!B20</f>
        <v>19. Gimnazjum Nr 2 w Wyszkowie im. Obrońców Westerplatte</v>
      </c>
      <c r="C89" s="90"/>
      <c r="D89" s="90"/>
      <c r="E89" s="92"/>
      <c r="F89" s="92"/>
      <c r="G89" s="90"/>
      <c r="H89" s="90"/>
      <c r="I89" s="90"/>
      <c r="J89" s="90"/>
      <c r="K89" s="90"/>
      <c r="L89" s="90"/>
      <c r="M89" s="90"/>
      <c r="N89" s="90"/>
      <c r="O89" s="94"/>
      <c r="P89" s="219"/>
    </row>
    <row r="90" spans="1:17" s="39" customFormat="1" ht="164.25" customHeight="1">
      <c r="A90" s="105" t="s">
        <v>535</v>
      </c>
      <c r="B90" s="44" t="s">
        <v>429</v>
      </c>
      <c r="C90" s="44" t="s">
        <v>311</v>
      </c>
      <c r="D90" s="44">
        <v>1983</v>
      </c>
      <c r="E90" s="47">
        <v>6000</v>
      </c>
      <c r="F90" s="47" t="s">
        <v>333</v>
      </c>
      <c r="G90" s="44" t="s">
        <v>311</v>
      </c>
      <c r="H90" s="44" t="s">
        <v>155</v>
      </c>
      <c r="I90" s="44" t="s">
        <v>315</v>
      </c>
      <c r="J90" s="44" t="s">
        <v>267</v>
      </c>
      <c r="K90" s="44" t="s">
        <v>166</v>
      </c>
      <c r="L90" s="44"/>
      <c r="M90" s="44" t="s">
        <v>163</v>
      </c>
      <c r="N90" s="44"/>
      <c r="O90" s="46">
        <v>2000</v>
      </c>
      <c r="P90" s="216">
        <f>O90*E90</f>
        <v>12000000</v>
      </c>
      <c r="Q90" s="205">
        <f>P90</f>
        <v>12000000</v>
      </c>
    </row>
    <row r="91" spans="1:16" s="95" customFormat="1" ht="20.25" customHeight="1">
      <c r="A91" s="68">
        <v>20</v>
      </c>
      <c r="B91" s="68" t="str">
        <f>Jednostki!B21</f>
        <v>20. Zespół Szkół w Wyszkowie</v>
      </c>
      <c r="C91" s="90"/>
      <c r="D91" s="90"/>
      <c r="E91" s="92"/>
      <c r="F91" s="92"/>
      <c r="G91" s="90"/>
      <c r="H91" s="90"/>
      <c r="I91" s="90"/>
      <c r="J91" s="90"/>
      <c r="K91" s="90"/>
      <c r="L91" s="90"/>
      <c r="M91" s="90"/>
      <c r="N91" s="90"/>
      <c r="O91" s="94"/>
      <c r="P91" s="219"/>
    </row>
    <row r="92" spans="1:16" s="39" customFormat="1" ht="29.25" customHeight="1">
      <c r="A92" s="105" t="s">
        <v>536</v>
      </c>
      <c r="B92" s="44" t="s">
        <v>581</v>
      </c>
      <c r="C92" s="44" t="s">
        <v>311</v>
      </c>
      <c r="D92" s="44">
        <v>1992</v>
      </c>
      <c r="E92" s="47">
        <v>1341</v>
      </c>
      <c r="F92" s="47" t="s">
        <v>333</v>
      </c>
      <c r="G92" s="44" t="s">
        <v>311</v>
      </c>
      <c r="H92" s="44"/>
      <c r="I92" s="44" t="s">
        <v>315</v>
      </c>
      <c r="J92" s="44" t="s">
        <v>238</v>
      </c>
      <c r="K92" s="44" t="s">
        <v>162</v>
      </c>
      <c r="L92" s="44" t="s">
        <v>157</v>
      </c>
      <c r="M92" s="44" t="s">
        <v>163</v>
      </c>
      <c r="N92" s="44" t="s">
        <v>315</v>
      </c>
      <c r="O92" s="46">
        <v>2000</v>
      </c>
      <c r="P92" s="216">
        <f>O92*E92</f>
        <v>2682000</v>
      </c>
    </row>
    <row r="93" spans="1:16" s="39" customFormat="1" ht="25.5">
      <c r="A93" s="105" t="s">
        <v>537</v>
      </c>
      <c r="B93" s="44" t="s">
        <v>580</v>
      </c>
      <c r="C93" s="44" t="s">
        <v>311</v>
      </c>
      <c r="D93" s="44">
        <v>1993</v>
      </c>
      <c r="E93" s="47">
        <v>768</v>
      </c>
      <c r="F93" s="47" t="s">
        <v>333</v>
      </c>
      <c r="G93" s="44" t="s">
        <v>311</v>
      </c>
      <c r="H93" s="44"/>
      <c r="I93" s="44" t="s">
        <v>315</v>
      </c>
      <c r="J93" s="44" t="s">
        <v>238</v>
      </c>
      <c r="K93" s="44" t="s">
        <v>162</v>
      </c>
      <c r="L93" s="44" t="s">
        <v>157</v>
      </c>
      <c r="M93" s="44" t="s">
        <v>163</v>
      </c>
      <c r="N93" s="44" t="s">
        <v>315</v>
      </c>
      <c r="O93" s="46">
        <v>2000</v>
      </c>
      <c r="P93" s="216">
        <f>O93*E93</f>
        <v>1536000</v>
      </c>
    </row>
    <row r="94" spans="1:16" s="39" customFormat="1" ht="25.5">
      <c r="A94" s="105" t="s">
        <v>538</v>
      </c>
      <c r="B94" s="44" t="s">
        <v>582</v>
      </c>
      <c r="C94" s="44" t="s">
        <v>311</v>
      </c>
      <c r="D94" s="44">
        <v>1995</v>
      </c>
      <c r="E94" s="47">
        <v>829</v>
      </c>
      <c r="F94" s="47" t="s">
        <v>333</v>
      </c>
      <c r="G94" s="44" t="s">
        <v>311</v>
      </c>
      <c r="H94" s="44"/>
      <c r="I94" s="44" t="s">
        <v>315</v>
      </c>
      <c r="J94" s="44" t="s">
        <v>238</v>
      </c>
      <c r="K94" s="44" t="s">
        <v>162</v>
      </c>
      <c r="L94" s="44" t="s">
        <v>157</v>
      </c>
      <c r="M94" s="44" t="s">
        <v>163</v>
      </c>
      <c r="N94" s="44" t="s">
        <v>315</v>
      </c>
      <c r="O94" s="46">
        <v>2000</v>
      </c>
      <c r="P94" s="216">
        <f>O94*E94</f>
        <v>1658000</v>
      </c>
    </row>
    <row r="95" spans="1:16" s="39" customFormat="1" ht="25.5">
      <c r="A95" s="105" t="s">
        <v>539</v>
      </c>
      <c r="B95" s="44" t="s">
        <v>583</v>
      </c>
      <c r="C95" s="44" t="s">
        <v>311</v>
      </c>
      <c r="D95" s="44">
        <v>1997</v>
      </c>
      <c r="E95" s="47">
        <v>1458</v>
      </c>
      <c r="F95" s="47" t="s">
        <v>333</v>
      </c>
      <c r="G95" s="44" t="s">
        <v>311</v>
      </c>
      <c r="H95" s="44"/>
      <c r="I95" s="44" t="s">
        <v>315</v>
      </c>
      <c r="J95" s="44" t="s">
        <v>238</v>
      </c>
      <c r="K95" s="44" t="s">
        <v>162</v>
      </c>
      <c r="L95" s="44" t="s">
        <v>157</v>
      </c>
      <c r="M95" s="44" t="s">
        <v>163</v>
      </c>
      <c r="N95" s="44" t="s">
        <v>315</v>
      </c>
      <c r="O95" s="46">
        <v>2000</v>
      </c>
      <c r="P95" s="216">
        <f>O95*E95</f>
        <v>2916000</v>
      </c>
    </row>
    <row r="96" spans="1:17" s="39" customFormat="1" ht="25.5">
      <c r="A96" s="105" t="s">
        <v>540</v>
      </c>
      <c r="B96" s="44" t="s">
        <v>584</v>
      </c>
      <c r="C96" s="44" t="s">
        <v>311</v>
      </c>
      <c r="D96" s="44">
        <v>2002</v>
      </c>
      <c r="E96" s="47">
        <v>1681</v>
      </c>
      <c r="F96" s="47" t="s">
        <v>333</v>
      </c>
      <c r="G96" s="44" t="s">
        <v>311</v>
      </c>
      <c r="H96" s="44"/>
      <c r="I96" s="44" t="s">
        <v>315</v>
      </c>
      <c r="J96" s="44" t="s">
        <v>238</v>
      </c>
      <c r="K96" s="44" t="s">
        <v>162</v>
      </c>
      <c r="L96" s="44" t="s">
        <v>157</v>
      </c>
      <c r="M96" s="44" t="s">
        <v>163</v>
      </c>
      <c r="N96" s="44" t="s">
        <v>315</v>
      </c>
      <c r="O96" s="46">
        <v>2000</v>
      </c>
      <c r="P96" s="216">
        <f>O96*E96</f>
        <v>3362000</v>
      </c>
      <c r="Q96" s="205">
        <f>SUM(P92:P96)</f>
        <v>12154000</v>
      </c>
    </row>
    <row r="97" spans="1:16" s="95" customFormat="1" ht="30" customHeight="1">
      <c r="A97" s="68">
        <v>21</v>
      </c>
      <c r="B97" s="68" t="str">
        <f>Jednostki!B22</f>
        <v>21. Zespół Szkół w Leszczydole Nowinach</v>
      </c>
      <c r="C97" s="68"/>
      <c r="D97" s="90"/>
      <c r="E97" s="92"/>
      <c r="F97" s="92"/>
      <c r="G97" s="90"/>
      <c r="H97" s="90"/>
      <c r="J97" s="90"/>
      <c r="K97" s="90"/>
      <c r="L97" s="90"/>
      <c r="M97" s="90"/>
      <c r="O97" s="94"/>
      <c r="P97" s="219"/>
    </row>
    <row r="98" spans="1:17" s="39" customFormat="1" ht="63.75" customHeight="1">
      <c r="A98" s="105" t="s">
        <v>541</v>
      </c>
      <c r="B98" s="44" t="s">
        <v>593</v>
      </c>
      <c r="C98" s="44" t="s">
        <v>311</v>
      </c>
      <c r="D98" s="224">
        <v>1997</v>
      </c>
      <c r="E98" s="47">
        <v>1733</v>
      </c>
      <c r="F98" s="47" t="s">
        <v>333</v>
      </c>
      <c r="G98" s="44" t="s">
        <v>311</v>
      </c>
      <c r="H98" s="44" t="s">
        <v>44</v>
      </c>
      <c r="I98" s="44" t="s">
        <v>315</v>
      </c>
      <c r="J98" s="44" t="s">
        <v>238</v>
      </c>
      <c r="K98" s="44" t="s">
        <v>157</v>
      </c>
      <c r="L98" s="44" t="s">
        <v>212</v>
      </c>
      <c r="M98" s="44" t="s">
        <v>232</v>
      </c>
      <c r="N98" s="44" t="s">
        <v>315</v>
      </c>
      <c r="O98" s="46">
        <v>2000</v>
      </c>
      <c r="P98" s="216">
        <f>O98*E98</f>
        <v>3466000</v>
      </c>
      <c r="Q98" s="205">
        <f>P98</f>
        <v>3466000</v>
      </c>
    </row>
    <row r="99" spans="1:16" s="95" customFormat="1" ht="25.5">
      <c r="A99" s="68">
        <v>22</v>
      </c>
      <c r="B99" s="68" t="str">
        <f>Jednostki!B23</f>
        <v>22. Zespół Szkół im. Henryka Sienkiewicza w Rybnie</v>
      </c>
      <c r="C99" s="90"/>
      <c r="D99" s="98"/>
      <c r="E99" s="92"/>
      <c r="F99" s="92"/>
      <c r="G99" s="90"/>
      <c r="H99" s="90"/>
      <c r="I99" s="90"/>
      <c r="J99" s="90"/>
      <c r="K99" s="90"/>
      <c r="L99" s="90"/>
      <c r="M99" s="90"/>
      <c r="N99" s="90"/>
      <c r="O99" s="94"/>
      <c r="P99" s="219"/>
    </row>
    <row r="100" spans="1:17" s="39" customFormat="1" ht="58.5" customHeight="1">
      <c r="A100" s="105" t="s">
        <v>542</v>
      </c>
      <c r="B100" s="44" t="s">
        <v>405</v>
      </c>
      <c r="C100" s="44" t="s">
        <v>311</v>
      </c>
      <c r="D100" s="89" t="s">
        <v>92</v>
      </c>
      <c r="E100" s="103">
        <v>1080.95</v>
      </c>
      <c r="F100" s="47" t="s">
        <v>333</v>
      </c>
      <c r="G100" s="44" t="s">
        <v>311</v>
      </c>
      <c r="H100" s="44" t="s">
        <v>93</v>
      </c>
      <c r="I100" s="44" t="s">
        <v>315</v>
      </c>
      <c r="J100" s="44" t="s">
        <v>166</v>
      </c>
      <c r="K100" s="44" t="s">
        <v>406</v>
      </c>
      <c r="L100" s="44" t="s">
        <v>417</v>
      </c>
      <c r="M100" s="44" t="s">
        <v>232</v>
      </c>
      <c r="N100" s="44"/>
      <c r="O100" s="46">
        <v>2000</v>
      </c>
      <c r="P100" s="217">
        <f>O100*E100</f>
        <v>2161900</v>
      </c>
      <c r="Q100" s="205">
        <f>P100</f>
        <v>2161900</v>
      </c>
    </row>
    <row r="101" spans="1:16" s="95" customFormat="1" ht="25.5">
      <c r="A101" s="68">
        <v>23</v>
      </c>
      <c r="B101" s="221" t="str">
        <f>Jednostki!B24</f>
        <v>23. Świetlica Socjoterapeutyczna w Wyszkowie "Słoneczna"</v>
      </c>
      <c r="C101" s="90"/>
      <c r="D101" s="90"/>
      <c r="E101" s="92"/>
      <c r="F101" s="92"/>
      <c r="G101" s="90"/>
      <c r="H101" s="188"/>
      <c r="I101" s="90"/>
      <c r="J101" s="90"/>
      <c r="K101" s="90"/>
      <c r="L101" s="90"/>
      <c r="M101" s="90"/>
      <c r="N101" s="90"/>
      <c r="O101" s="94"/>
      <c r="P101" s="94"/>
    </row>
    <row r="102" spans="1:17" s="39" customFormat="1" ht="15.75" customHeight="1">
      <c r="A102" s="44"/>
      <c r="B102" s="426" t="s">
        <v>242</v>
      </c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8"/>
      <c r="N102" s="45"/>
      <c r="O102" s="46"/>
      <c r="P102" s="46">
        <f>O102*E102</f>
        <v>0</v>
      </c>
      <c r="Q102" s="205">
        <f>P102</f>
        <v>0</v>
      </c>
    </row>
    <row r="103" spans="15:17" ht="15.75">
      <c r="O103" s="41"/>
      <c r="P103" s="41">
        <f>SUM(P4:P102)</f>
        <v>164056163.89</v>
      </c>
      <c r="Q103" s="206">
        <f>SUM(Q46:Q102)</f>
        <v>164056163.89</v>
      </c>
    </row>
    <row r="63466" spans="9:14" ht="12.75">
      <c r="I63466" s="79"/>
      <c r="M63466" s="14"/>
      <c r="N63466" s="79"/>
    </row>
  </sheetData>
  <sheetProtection/>
  <mergeCells count="13">
    <mergeCell ref="A1:A2"/>
    <mergeCell ref="J1:M1"/>
    <mergeCell ref="O1:O2"/>
    <mergeCell ref="D1:D2"/>
    <mergeCell ref="F1:F2"/>
    <mergeCell ref="I1:I2"/>
    <mergeCell ref="B102:M102"/>
    <mergeCell ref="H1:H2"/>
    <mergeCell ref="G1:G2"/>
    <mergeCell ref="E1:E2"/>
    <mergeCell ref="B60:M60"/>
    <mergeCell ref="B70:M70"/>
    <mergeCell ref="B1:B2"/>
  </mergeCell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9"/>
  <sheetViews>
    <sheetView zoomScalePageLayoutView="0" workbookViewId="0" topLeftCell="A394">
      <selection activeCell="H410" sqref="H410"/>
    </sheetView>
  </sheetViews>
  <sheetFormatPr defaultColWidth="9.140625" defaultRowHeight="12.75"/>
  <cols>
    <col min="1" max="1" width="4.28125" style="69" customWidth="1"/>
    <col min="2" max="2" width="22.00390625" style="69" customWidth="1"/>
    <col min="3" max="3" width="35.00390625" style="69" bestFit="1" customWidth="1"/>
    <col min="4" max="4" width="22.7109375" style="69" customWidth="1"/>
    <col min="5" max="5" width="37.28125" style="69" customWidth="1"/>
    <col min="6" max="6" width="14.28125" style="69" customWidth="1"/>
    <col min="7" max="16384" width="9.140625" style="69" customWidth="1"/>
  </cols>
  <sheetData>
    <row r="1" spans="1:6" ht="18.75">
      <c r="A1" s="480" t="s">
        <v>308</v>
      </c>
      <c r="B1" s="480"/>
      <c r="C1" s="481"/>
      <c r="D1" s="481"/>
      <c r="E1" s="481"/>
      <c r="F1" s="481"/>
    </row>
    <row r="2" spans="1:6" ht="24.75" thickBot="1">
      <c r="A2" s="225" t="s">
        <v>176</v>
      </c>
      <c r="B2" s="225" t="s">
        <v>309</v>
      </c>
      <c r="C2" s="482" t="s">
        <v>203</v>
      </c>
      <c r="D2" s="482"/>
      <c r="E2" s="482" t="s">
        <v>310</v>
      </c>
      <c r="F2" s="482"/>
    </row>
    <row r="3" spans="1:6" ht="20.25" customHeight="1" thickBot="1">
      <c r="A3" s="226"/>
      <c r="B3" s="227" t="str">
        <f>Jednostki!B2</f>
        <v>Gmina Wyszków
</v>
      </c>
      <c r="C3" s="226"/>
      <c r="D3" s="226"/>
      <c r="E3" s="226"/>
      <c r="F3" s="226"/>
    </row>
    <row r="4" spans="1:6" ht="36.75" thickBot="1">
      <c r="A4" s="446" t="str">
        <f>'zakładka 3 Budynki'!A4</f>
        <v>1.1</v>
      </c>
      <c r="B4" s="445" t="str">
        <f>'zakładka 3 Budynki'!B4</f>
        <v>Budynek użytkowy biurowy Urzędu Miejskiego, 07-200 Wyszków, Aleja Róż 2</v>
      </c>
      <c r="C4" s="70" t="s">
        <v>329</v>
      </c>
      <c r="D4" s="228" t="s">
        <v>315</v>
      </c>
      <c r="E4" s="135" t="s">
        <v>136</v>
      </c>
      <c r="F4" s="230" t="s">
        <v>311</v>
      </c>
    </row>
    <row r="5" spans="1:6" ht="36.75" thickBot="1">
      <c r="A5" s="446"/>
      <c r="B5" s="445"/>
      <c r="C5" s="70" t="s">
        <v>312</v>
      </c>
      <c r="D5" s="228" t="s">
        <v>315</v>
      </c>
      <c r="E5" s="135" t="s">
        <v>314</v>
      </c>
      <c r="F5" s="230" t="s">
        <v>315</v>
      </c>
    </row>
    <row r="6" spans="1:6" ht="36.75" thickBot="1">
      <c r="A6" s="446"/>
      <c r="B6" s="445"/>
      <c r="C6" s="70" t="s">
        <v>316</v>
      </c>
      <c r="D6" s="228" t="s">
        <v>315</v>
      </c>
      <c r="E6" s="135" t="s">
        <v>137</v>
      </c>
      <c r="F6" s="230" t="s">
        <v>311</v>
      </c>
    </row>
    <row r="7" spans="1:6" ht="36.75" thickBot="1">
      <c r="A7" s="446"/>
      <c r="B7" s="445"/>
      <c r="C7" s="70" t="s">
        <v>317</v>
      </c>
      <c r="D7" s="228" t="s">
        <v>315</v>
      </c>
      <c r="E7" s="135" t="s">
        <v>138</v>
      </c>
      <c r="F7" s="230" t="s">
        <v>311</v>
      </c>
    </row>
    <row r="8" spans="1:6" ht="36.75" thickBot="1">
      <c r="A8" s="446"/>
      <c r="B8" s="445"/>
      <c r="C8" s="70" t="s">
        <v>319</v>
      </c>
      <c r="D8" s="228" t="s">
        <v>311</v>
      </c>
      <c r="E8" s="135" t="s">
        <v>320</v>
      </c>
      <c r="F8" s="230" t="s">
        <v>315</v>
      </c>
    </row>
    <row r="9" spans="1:6" ht="24.75" thickBot="1">
      <c r="A9" s="446"/>
      <c r="B9" s="445"/>
      <c r="C9" s="70" t="s">
        <v>321</v>
      </c>
      <c r="D9" s="228" t="s">
        <v>311</v>
      </c>
      <c r="E9" s="135" t="s">
        <v>322</v>
      </c>
      <c r="F9" s="230" t="s">
        <v>315</v>
      </c>
    </row>
    <row r="10" spans="1:6" ht="24.75" thickBot="1">
      <c r="A10" s="446"/>
      <c r="B10" s="445"/>
      <c r="C10" s="72" t="s">
        <v>323</v>
      </c>
      <c r="D10" s="228" t="s">
        <v>315</v>
      </c>
      <c r="E10" s="135" t="s">
        <v>324</v>
      </c>
      <c r="F10" s="230" t="s">
        <v>315</v>
      </c>
    </row>
    <row r="11" spans="1:6" ht="26.25" customHeight="1" thickBot="1">
      <c r="A11" s="446"/>
      <c r="B11" s="445"/>
      <c r="C11" s="443" t="s">
        <v>325</v>
      </c>
      <c r="D11" s="450" t="s">
        <v>387</v>
      </c>
      <c r="E11" s="135" t="s">
        <v>327</v>
      </c>
      <c r="F11" s="230" t="s">
        <v>315</v>
      </c>
    </row>
    <row r="12" spans="1:6" ht="24.75" thickBot="1">
      <c r="A12" s="446"/>
      <c r="B12" s="445"/>
      <c r="C12" s="443"/>
      <c r="D12" s="450"/>
      <c r="E12" s="135" t="s">
        <v>328</v>
      </c>
      <c r="F12" s="230" t="s">
        <v>315</v>
      </c>
    </row>
    <row r="13" spans="1:6" ht="36.75" thickBot="1">
      <c r="A13" s="446" t="str">
        <f>'zakładka 3 Budynki'!A5</f>
        <v>1.2</v>
      </c>
      <c r="B13" s="445" t="str">
        <f>'zakładka 3 Budynki'!B5</f>
        <v>Pawilony handlowe na targowisku miejskim 07-200 Wyszków, ul. Dworcowa 7</v>
      </c>
      <c r="C13" s="70" t="s">
        <v>329</v>
      </c>
      <c r="D13" s="228" t="s">
        <v>315</v>
      </c>
      <c r="E13" s="135" t="s">
        <v>330</v>
      </c>
      <c r="F13" s="228" t="s">
        <v>315</v>
      </c>
    </row>
    <row r="14" spans="1:6" ht="36.75" thickBot="1">
      <c r="A14" s="446"/>
      <c r="B14" s="445"/>
      <c r="C14" s="70" t="s">
        <v>312</v>
      </c>
      <c r="D14" s="228" t="s">
        <v>315</v>
      </c>
      <c r="E14" s="135" t="s">
        <v>314</v>
      </c>
      <c r="F14" s="228" t="s">
        <v>315</v>
      </c>
    </row>
    <row r="15" spans="1:6" ht="36.75" thickBot="1">
      <c r="A15" s="446"/>
      <c r="B15" s="445"/>
      <c r="C15" s="70" t="s">
        <v>316</v>
      </c>
      <c r="D15" s="228" t="s">
        <v>315</v>
      </c>
      <c r="E15" s="135" t="s">
        <v>331</v>
      </c>
      <c r="F15" s="228" t="s">
        <v>315</v>
      </c>
    </row>
    <row r="16" spans="1:6" ht="36.75" thickBot="1">
      <c r="A16" s="446"/>
      <c r="B16" s="445"/>
      <c r="C16" s="70" t="s">
        <v>317</v>
      </c>
      <c r="D16" s="228" t="s">
        <v>315</v>
      </c>
      <c r="E16" s="135" t="s">
        <v>318</v>
      </c>
      <c r="F16" s="228" t="s">
        <v>315</v>
      </c>
    </row>
    <row r="17" spans="1:6" ht="36.75" thickBot="1">
      <c r="A17" s="446"/>
      <c r="B17" s="445"/>
      <c r="C17" s="70" t="s">
        <v>319</v>
      </c>
      <c r="D17" s="228" t="s">
        <v>315</v>
      </c>
      <c r="E17" s="135" t="s">
        <v>320</v>
      </c>
      <c r="F17" s="228" t="s">
        <v>315</v>
      </c>
    </row>
    <row r="18" spans="1:6" ht="24.75" thickBot="1">
      <c r="A18" s="446"/>
      <c r="B18" s="445"/>
      <c r="C18" s="70" t="s">
        <v>321</v>
      </c>
      <c r="D18" s="228" t="s">
        <v>315</v>
      </c>
      <c r="E18" s="135" t="s">
        <v>322</v>
      </c>
      <c r="F18" s="228" t="s">
        <v>315</v>
      </c>
    </row>
    <row r="19" spans="1:6" ht="24.75" thickBot="1">
      <c r="A19" s="446"/>
      <c r="B19" s="445"/>
      <c r="C19" s="72" t="s">
        <v>323</v>
      </c>
      <c r="D19" s="228" t="s">
        <v>315</v>
      </c>
      <c r="E19" s="135" t="s">
        <v>324</v>
      </c>
      <c r="F19" s="228" t="s">
        <v>315</v>
      </c>
    </row>
    <row r="20" spans="1:6" ht="24.75" customHeight="1" thickBot="1">
      <c r="A20" s="446"/>
      <c r="B20" s="445"/>
      <c r="C20" s="443" t="s">
        <v>325</v>
      </c>
      <c r="D20" s="450" t="s">
        <v>387</v>
      </c>
      <c r="E20" s="135" t="s">
        <v>327</v>
      </c>
      <c r="F20" s="228" t="s">
        <v>315</v>
      </c>
    </row>
    <row r="21" spans="1:6" ht="24.75" thickBot="1">
      <c r="A21" s="446"/>
      <c r="B21" s="445"/>
      <c r="C21" s="443"/>
      <c r="D21" s="450"/>
      <c r="E21" s="135" t="s">
        <v>328</v>
      </c>
      <c r="F21" s="228" t="s">
        <v>315</v>
      </c>
    </row>
    <row r="22" spans="1:6" ht="36.75" thickBot="1">
      <c r="A22" s="446" t="s">
        <v>497</v>
      </c>
      <c r="B22" s="455" t="str">
        <f>'zakładka 3 Budynki'!B6</f>
        <v>Pawilony handlowe na targowisku miejskim 07-200 Wyszków, ul. Dworcowa 7 *)</v>
      </c>
      <c r="C22" s="70" t="s">
        <v>329</v>
      </c>
      <c r="D22" s="228" t="s">
        <v>315</v>
      </c>
      <c r="E22" s="135" t="s">
        <v>330</v>
      </c>
      <c r="F22" s="228" t="s">
        <v>315</v>
      </c>
    </row>
    <row r="23" spans="1:6" ht="36.75" thickBot="1">
      <c r="A23" s="446"/>
      <c r="B23" s="448"/>
      <c r="C23" s="70" t="s">
        <v>312</v>
      </c>
      <c r="D23" s="228" t="s">
        <v>315</v>
      </c>
      <c r="E23" s="135" t="s">
        <v>314</v>
      </c>
      <c r="F23" s="228" t="s">
        <v>315</v>
      </c>
    </row>
    <row r="24" spans="1:6" ht="36.75" thickBot="1">
      <c r="A24" s="446"/>
      <c r="B24" s="448"/>
      <c r="C24" s="70" t="s">
        <v>316</v>
      </c>
      <c r="D24" s="228" t="s">
        <v>315</v>
      </c>
      <c r="E24" s="135" t="s">
        <v>331</v>
      </c>
      <c r="F24" s="228" t="s">
        <v>315</v>
      </c>
    </row>
    <row r="25" spans="1:6" ht="36.75" thickBot="1">
      <c r="A25" s="446"/>
      <c r="B25" s="448"/>
      <c r="C25" s="70" t="s">
        <v>317</v>
      </c>
      <c r="D25" s="228" t="s">
        <v>315</v>
      </c>
      <c r="E25" s="135" t="s">
        <v>554</v>
      </c>
      <c r="F25" s="228" t="s">
        <v>311</v>
      </c>
    </row>
    <row r="26" spans="1:6" ht="36.75" thickBot="1">
      <c r="A26" s="446"/>
      <c r="B26" s="448"/>
      <c r="C26" s="70" t="s">
        <v>319</v>
      </c>
      <c r="D26" s="228" t="s">
        <v>315</v>
      </c>
      <c r="E26" s="135" t="s">
        <v>320</v>
      </c>
      <c r="F26" s="228" t="s">
        <v>315</v>
      </c>
    </row>
    <row r="27" spans="1:6" ht="24.75" thickBot="1">
      <c r="A27" s="446"/>
      <c r="B27" s="448"/>
      <c r="C27" s="70" t="s">
        <v>321</v>
      </c>
      <c r="D27" s="228" t="s">
        <v>315</v>
      </c>
      <c r="E27" s="135" t="s">
        <v>322</v>
      </c>
      <c r="F27" s="228" t="s">
        <v>315</v>
      </c>
    </row>
    <row r="28" spans="1:6" ht="24.75" thickBot="1">
      <c r="A28" s="446"/>
      <c r="B28" s="448"/>
      <c r="C28" s="72" t="s">
        <v>323</v>
      </c>
      <c r="D28" s="228" t="s">
        <v>315</v>
      </c>
      <c r="E28" s="135" t="s">
        <v>324</v>
      </c>
      <c r="F28" s="228" t="s">
        <v>315</v>
      </c>
    </row>
    <row r="29" spans="1:6" ht="24.75" customHeight="1" thickBot="1">
      <c r="A29" s="446"/>
      <c r="B29" s="448"/>
      <c r="C29" s="443" t="s">
        <v>325</v>
      </c>
      <c r="D29" s="450" t="s">
        <v>387</v>
      </c>
      <c r="E29" s="135" t="s">
        <v>327</v>
      </c>
      <c r="F29" s="228" t="s">
        <v>315</v>
      </c>
    </row>
    <row r="30" spans="1:6" ht="24.75" thickBot="1">
      <c r="A30" s="446"/>
      <c r="B30" s="449"/>
      <c r="C30" s="443"/>
      <c r="D30" s="450"/>
      <c r="E30" s="135" t="s">
        <v>328</v>
      </c>
      <c r="F30" s="228" t="s">
        <v>315</v>
      </c>
    </row>
    <row r="31" spans="1:6" ht="36.75" thickBot="1">
      <c r="A31" s="446" t="s">
        <v>504</v>
      </c>
      <c r="B31" s="455" t="str">
        <f>'zakładka 3 Budynki'!B7</f>
        <v>Baszta w parku miejskim 07-200 Wyszków ul Kościuszki 15B</v>
      </c>
      <c r="C31" s="70" t="s">
        <v>329</v>
      </c>
      <c r="D31" s="228" t="s">
        <v>311</v>
      </c>
      <c r="E31" s="135" t="s">
        <v>330</v>
      </c>
      <c r="F31" s="228" t="s">
        <v>315</v>
      </c>
    </row>
    <row r="32" spans="1:6" ht="36.75" thickBot="1">
      <c r="A32" s="446"/>
      <c r="B32" s="448"/>
      <c r="C32" s="70" t="s">
        <v>312</v>
      </c>
      <c r="D32" s="228" t="s">
        <v>315</v>
      </c>
      <c r="E32" s="135" t="s">
        <v>314</v>
      </c>
      <c r="F32" s="228" t="s">
        <v>315</v>
      </c>
    </row>
    <row r="33" spans="1:6" ht="36.75" thickBot="1">
      <c r="A33" s="446"/>
      <c r="B33" s="448"/>
      <c r="C33" s="70" t="s">
        <v>316</v>
      </c>
      <c r="D33" s="228" t="s">
        <v>315</v>
      </c>
      <c r="E33" s="135" t="s">
        <v>331</v>
      </c>
      <c r="F33" s="228" t="s">
        <v>315</v>
      </c>
    </row>
    <row r="34" spans="1:6" ht="36.75" thickBot="1">
      <c r="A34" s="446"/>
      <c r="B34" s="448"/>
      <c r="C34" s="70" t="s">
        <v>317</v>
      </c>
      <c r="D34" s="228" t="s">
        <v>315</v>
      </c>
      <c r="E34" s="135" t="s">
        <v>318</v>
      </c>
      <c r="F34" s="228" t="s">
        <v>315</v>
      </c>
    </row>
    <row r="35" spans="1:6" ht="36.75" thickBot="1">
      <c r="A35" s="446"/>
      <c r="B35" s="448"/>
      <c r="C35" s="70" t="s">
        <v>319</v>
      </c>
      <c r="D35" s="228" t="s">
        <v>315</v>
      </c>
      <c r="E35" s="135" t="s">
        <v>320</v>
      </c>
      <c r="F35" s="228" t="s">
        <v>315</v>
      </c>
    </row>
    <row r="36" spans="1:6" ht="24.75" thickBot="1">
      <c r="A36" s="446"/>
      <c r="B36" s="448"/>
      <c r="C36" s="70" t="s">
        <v>321</v>
      </c>
      <c r="D36" s="228" t="s">
        <v>315</v>
      </c>
      <c r="E36" s="135" t="s">
        <v>322</v>
      </c>
      <c r="F36" s="228" t="s">
        <v>315</v>
      </c>
    </row>
    <row r="37" spans="1:6" ht="24.75" thickBot="1">
      <c r="A37" s="446"/>
      <c r="B37" s="448"/>
      <c r="C37" s="72" t="s">
        <v>323</v>
      </c>
      <c r="D37" s="228" t="s">
        <v>315</v>
      </c>
      <c r="E37" s="135" t="s">
        <v>324</v>
      </c>
      <c r="F37" s="228" t="s">
        <v>315</v>
      </c>
    </row>
    <row r="38" spans="1:6" ht="24.75" customHeight="1" thickBot="1">
      <c r="A38" s="446"/>
      <c r="B38" s="448"/>
      <c r="C38" s="443" t="s">
        <v>325</v>
      </c>
      <c r="D38" s="450" t="s">
        <v>387</v>
      </c>
      <c r="E38" s="135" t="s">
        <v>327</v>
      </c>
      <c r="F38" s="228" t="s">
        <v>315</v>
      </c>
    </row>
    <row r="39" spans="1:6" ht="24.75" thickBot="1">
      <c r="A39" s="446"/>
      <c r="B39" s="449"/>
      <c r="C39" s="443"/>
      <c r="D39" s="450"/>
      <c r="E39" s="135" t="s">
        <v>328</v>
      </c>
      <c r="F39" s="228" t="s">
        <v>315</v>
      </c>
    </row>
    <row r="40" spans="1:6" ht="36.75" thickBot="1">
      <c r="A40" s="446" t="s">
        <v>498</v>
      </c>
      <c r="B40" s="455" t="str">
        <f>'zakładka 3 Budynki'!B8</f>
        <v>Budynek magazynowy, 07-200 Wyszków ul. Sienkiewicza 20</v>
      </c>
      <c r="C40" s="70" t="s">
        <v>329</v>
      </c>
      <c r="D40" s="228" t="s">
        <v>311</v>
      </c>
      <c r="E40" s="135" t="s">
        <v>330</v>
      </c>
      <c r="F40" s="228" t="s">
        <v>315</v>
      </c>
    </row>
    <row r="41" spans="1:6" ht="36.75" thickBot="1">
      <c r="A41" s="446"/>
      <c r="B41" s="448"/>
      <c r="C41" s="70" t="s">
        <v>312</v>
      </c>
      <c r="D41" s="228" t="s">
        <v>315</v>
      </c>
      <c r="E41" s="135" t="s">
        <v>314</v>
      </c>
      <c r="F41" s="228" t="s">
        <v>315</v>
      </c>
    </row>
    <row r="42" spans="1:6" ht="36.75" thickBot="1">
      <c r="A42" s="446"/>
      <c r="B42" s="448"/>
      <c r="C42" s="70" t="s">
        <v>316</v>
      </c>
      <c r="D42" s="228" t="s">
        <v>315</v>
      </c>
      <c r="E42" s="135" t="s">
        <v>331</v>
      </c>
      <c r="F42" s="228" t="s">
        <v>315</v>
      </c>
    </row>
    <row r="43" spans="1:6" ht="36.75" thickBot="1">
      <c r="A43" s="446"/>
      <c r="B43" s="448"/>
      <c r="C43" s="70" t="s">
        <v>317</v>
      </c>
      <c r="D43" s="228" t="s">
        <v>315</v>
      </c>
      <c r="E43" s="135" t="s">
        <v>318</v>
      </c>
      <c r="F43" s="228" t="s">
        <v>315</v>
      </c>
    </row>
    <row r="44" spans="1:6" ht="36.75" thickBot="1">
      <c r="A44" s="446"/>
      <c r="B44" s="448"/>
      <c r="C44" s="70" t="s">
        <v>319</v>
      </c>
      <c r="D44" s="228" t="s">
        <v>315</v>
      </c>
      <c r="E44" s="135" t="s">
        <v>320</v>
      </c>
      <c r="F44" s="228" t="s">
        <v>315</v>
      </c>
    </row>
    <row r="45" spans="1:6" ht="24.75" thickBot="1">
      <c r="A45" s="446"/>
      <c r="B45" s="448"/>
      <c r="C45" s="70" t="s">
        <v>321</v>
      </c>
      <c r="D45" s="228" t="s">
        <v>315</v>
      </c>
      <c r="E45" s="135" t="s">
        <v>322</v>
      </c>
      <c r="F45" s="228" t="s">
        <v>315</v>
      </c>
    </row>
    <row r="46" spans="1:6" ht="24.75" thickBot="1">
      <c r="A46" s="446"/>
      <c r="B46" s="448"/>
      <c r="C46" s="72" t="s">
        <v>323</v>
      </c>
      <c r="D46" s="228" t="s">
        <v>315</v>
      </c>
      <c r="E46" s="135" t="s">
        <v>324</v>
      </c>
      <c r="F46" s="228" t="s">
        <v>315</v>
      </c>
    </row>
    <row r="47" spans="1:6" ht="24.75" customHeight="1" thickBot="1">
      <c r="A47" s="446"/>
      <c r="B47" s="448"/>
      <c r="C47" s="443" t="s">
        <v>325</v>
      </c>
      <c r="D47" s="450" t="s">
        <v>387</v>
      </c>
      <c r="E47" s="135" t="s">
        <v>327</v>
      </c>
      <c r="F47" s="228" t="s">
        <v>315</v>
      </c>
    </row>
    <row r="48" spans="1:6" ht="24.75" thickBot="1">
      <c r="A48" s="446"/>
      <c r="B48" s="449"/>
      <c r="C48" s="443"/>
      <c r="D48" s="450"/>
      <c r="E48" s="135" t="s">
        <v>328</v>
      </c>
      <c r="F48" s="228" t="s">
        <v>315</v>
      </c>
    </row>
    <row r="49" spans="1:6" ht="36.75" thickBot="1">
      <c r="A49" s="446" t="s">
        <v>499</v>
      </c>
      <c r="B49" s="455" t="str">
        <f>'zakładka 3 Budynki'!B9</f>
        <v>Budynek magazynowy, 07-200 Wyszków ul. Sienkiewicza 28</v>
      </c>
      <c r="C49" s="70" t="s">
        <v>329</v>
      </c>
      <c r="D49" s="228" t="s">
        <v>311</v>
      </c>
      <c r="E49" s="135" t="s">
        <v>330</v>
      </c>
      <c r="F49" s="228" t="s">
        <v>315</v>
      </c>
    </row>
    <row r="50" spans="1:6" ht="36.75" thickBot="1">
      <c r="A50" s="446"/>
      <c r="B50" s="448"/>
      <c r="C50" s="70" t="s">
        <v>312</v>
      </c>
      <c r="D50" s="228" t="s">
        <v>315</v>
      </c>
      <c r="E50" s="135" t="s">
        <v>314</v>
      </c>
      <c r="F50" s="228" t="s">
        <v>315</v>
      </c>
    </row>
    <row r="51" spans="1:6" ht="36.75" thickBot="1">
      <c r="A51" s="446"/>
      <c r="B51" s="448"/>
      <c r="C51" s="70" t="s">
        <v>316</v>
      </c>
      <c r="D51" s="228" t="s">
        <v>315</v>
      </c>
      <c r="E51" s="135" t="s">
        <v>331</v>
      </c>
      <c r="F51" s="228" t="s">
        <v>315</v>
      </c>
    </row>
    <row r="52" spans="1:6" ht="36.75" thickBot="1">
      <c r="A52" s="446"/>
      <c r="B52" s="448"/>
      <c r="C52" s="70" t="s">
        <v>317</v>
      </c>
      <c r="D52" s="228" t="s">
        <v>315</v>
      </c>
      <c r="E52" s="135" t="s">
        <v>318</v>
      </c>
      <c r="F52" s="228" t="s">
        <v>315</v>
      </c>
    </row>
    <row r="53" spans="1:6" ht="36.75" thickBot="1">
      <c r="A53" s="446"/>
      <c r="B53" s="448"/>
      <c r="C53" s="70" t="s">
        <v>319</v>
      </c>
      <c r="D53" s="228" t="s">
        <v>315</v>
      </c>
      <c r="E53" s="135" t="s">
        <v>320</v>
      </c>
      <c r="F53" s="228" t="s">
        <v>315</v>
      </c>
    </row>
    <row r="54" spans="1:6" ht="24.75" thickBot="1">
      <c r="A54" s="446"/>
      <c r="B54" s="448"/>
      <c r="C54" s="70" t="s">
        <v>321</v>
      </c>
      <c r="D54" s="228" t="s">
        <v>315</v>
      </c>
      <c r="E54" s="135" t="s">
        <v>322</v>
      </c>
      <c r="F54" s="228" t="s">
        <v>315</v>
      </c>
    </row>
    <row r="55" spans="1:6" ht="24.75" thickBot="1">
      <c r="A55" s="446"/>
      <c r="B55" s="448"/>
      <c r="C55" s="72" t="s">
        <v>323</v>
      </c>
      <c r="D55" s="228" t="s">
        <v>315</v>
      </c>
      <c r="E55" s="135" t="s">
        <v>324</v>
      </c>
      <c r="F55" s="228" t="s">
        <v>315</v>
      </c>
    </row>
    <row r="56" spans="1:6" ht="24.75" customHeight="1" thickBot="1">
      <c r="A56" s="446"/>
      <c r="B56" s="448"/>
      <c r="C56" s="443" t="s">
        <v>325</v>
      </c>
      <c r="D56" s="450" t="s">
        <v>387</v>
      </c>
      <c r="E56" s="135" t="s">
        <v>327</v>
      </c>
      <c r="F56" s="228" t="s">
        <v>315</v>
      </c>
    </row>
    <row r="57" spans="1:6" ht="24.75" thickBot="1">
      <c r="A57" s="446"/>
      <c r="B57" s="449"/>
      <c r="C57" s="443"/>
      <c r="D57" s="450"/>
      <c r="E57" s="135" t="s">
        <v>328</v>
      </c>
      <c r="F57" s="228" t="s">
        <v>315</v>
      </c>
    </row>
    <row r="58" spans="1:6" ht="36.75" thickBot="1">
      <c r="A58" s="446" t="s">
        <v>500</v>
      </c>
      <c r="B58" s="455" t="str">
        <f>'zakładka 3 Budynki'!B10</f>
        <v>Budynek magazynowy, 07-200 Wyszków ul. Sienkiewicza 30</v>
      </c>
      <c r="C58" s="70" t="s">
        <v>329</v>
      </c>
      <c r="D58" s="228" t="s">
        <v>311</v>
      </c>
      <c r="E58" s="135" t="s">
        <v>330</v>
      </c>
      <c r="F58" s="228" t="s">
        <v>315</v>
      </c>
    </row>
    <row r="59" spans="1:6" ht="36.75" thickBot="1">
      <c r="A59" s="446"/>
      <c r="B59" s="448"/>
      <c r="C59" s="70" t="s">
        <v>312</v>
      </c>
      <c r="D59" s="228" t="s">
        <v>315</v>
      </c>
      <c r="E59" s="135" t="s">
        <v>314</v>
      </c>
      <c r="F59" s="228" t="s">
        <v>315</v>
      </c>
    </row>
    <row r="60" spans="1:6" ht="36.75" thickBot="1">
      <c r="A60" s="446"/>
      <c r="B60" s="448"/>
      <c r="C60" s="70" t="s">
        <v>316</v>
      </c>
      <c r="D60" s="228" t="s">
        <v>315</v>
      </c>
      <c r="E60" s="135" t="s">
        <v>331</v>
      </c>
      <c r="F60" s="228" t="s">
        <v>315</v>
      </c>
    </row>
    <row r="61" spans="1:6" ht="36.75" thickBot="1">
      <c r="A61" s="446"/>
      <c r="B61" s="448"/>
      <c r="C61" s="70" t="s">
        <v>317</v>
      </c>
      <c r="D61" s="228" t="s">
        <v>315</v>
      </c>
      <c r="E61" s="135" t="s">
        <v>318</v>
      </c>
      <c r="F61" s="228" t="s">
        <v>315</v>
      </c>
    </row>
    <row r="62" spans="1:6" ht="36.75" thickBot="1">
      <c r="A62" s="446"/>
      <c r="B62" s="448"/>
      <c r="C62" s="70" t="s">
        <v>319</v>
      </c>
      <c r="D62" s="228" t="s">
        <v>315</v>
      </c>
      <c r="E62" s="135" t="s">
        <v>320</v>
      </c>
      <c r="F62" s="228" t="s">
        <v>315</v>
      </c>
    </row>
    <row r="63" spans="1:6" ht="24.75" thickBot="1">
      <c r="A63" s="446"/>
      <c r="B63" s="448"/>
      <c r="C63" s="70" t="s">
        <v>321</v>
      </c>
      <c r="D63" s="228" t="s">
        <v>315</v>
      </c>
      <c r="E63" s="135" t="s">
        <v>322</v>
      </c>
      <c r="F63" s="228" t="s">
        <v>315</v>
      </c>
    </row>
    <row r="64" spans="1:6" ht="24.75" thickBot="1">
      <c r="A64" s="446"/>
      <c r="B64" s="448"/>
      <c r="C64" s="72" t="s">
        <v>323</v>
      </c>
      <c r="D64" s="228" t="s">
        <v>315</v>
      </c>
      <c r="E64" s="135" t="s">
        <v>324</v>
      </c>
      <c r="F64" s="228" t="s">
        <v>315</v>
      </c>
    </row>
    <row r="65" spans="1:6" ht="24.75" customHeight="1" thickBot="1">
      <c r="A65" s="446"/>
      <c r="B65" s="448"/>
      <c r="C65" s="443" t="s">
        <v>325</v>
      </c>
      <c r="D65" s="450" t="s">
        <v>387</v>
      </c>
      <c r="E65" s="135" t="s">
        <v>327</v>
      </c>
      <c r="F65" s="228" t="s">
        <v>315</v>
      </c>
    </row>
    <row r="66" spans="1:6" ht="24.75" thickBot="1">
      <c r="A66" s="446"/>
      <c r="B66" s="449"/>
      <c r="C66" s="443"/>
      <c r="D66" s="450"/>
      <c r="E66" s="135" t="s">
        <v>328</v>
      </c>
      <c r="F66" s="228" t="s">
        <v>315</v>
      </c>
    </row>
    <row r="67" spans="1:6" ht="36.75" thickBot="1">
      <c r="A67" s="446" t="s">
        <v>501</v>
      </c>
      <c r="B67" s="455" t="str">
        <f>'zakładka 3 Budynki'!B11</f>
        <v>Budynek użytkowy - dworzec PKP 07-200 Wyszków, ul. Okrzei 104</v>
      </c>
      <c r="C67" s="70" t="s">
        <v>329</v>
      </c>
      <c r="D67" s="228" t="s">
        <v>315</v>
      </c>
      <c r="E67" s="135" t="s">
        <v>330</v>
      </c>
      <c r="F67" s="228" t="s">
        <v>315</v>
      </c>
    </row>
    <row r="68" spans="1:6" ht="36.75" thickBot="1">
      <c r="A68" s="446"/>
      <c r="B68" s="448"/>
      <c r="C68" s="70" t="s">
        <v>312</v>
      </c>
      <c r="D68" s="228" t="s">
        <v>315</v>
      </c>
      <c r="E68" s="135" t="s">
        <v>314</v>
      </c>
      <c r="F68" s="228" t="s">
        <v>315</v>
      </c>
    </row>
    <row r="69" spans="1:6" ht="36.75" thickBot="1">
      <c r="A69" s="446"/>
      <c r="B69" s="448"/>
      <c r="C69" s="70" t="s">
        <v>316</v>
      </c>
      <c r="D69" s="228" t="s">
        <v>315</v>
      </c>
      <c r="E69" s="135" t="s">
        <v>331</v>
      </c>
      <c r="F69" s="228" t="s">
        <v>315</v>
      </c>
    </row>
    <row r="70" spans="1:6" ht="36.75" thickBot="1">
      <c r="A70" s="446"/>
      <c r="B70" s="448"/>
      <c r="C70" s="70" t="s">
        <v>317</v>
      </c>
      <c r="D70" s="228" t="s">
        <v>315</v>
      </c>
      <c r="E70" s="135" t="s">
        <v>139</v>
      </c>
      <c r="F70" s="228" t="s">
        <v>311</v>
      </c>
    </row>
    <row r="71" spans="1:6" ht="36.75" thickBot="1">
      <c r="A71" s="446"/>
      <c r="B71" s="448"/>
      <c r="C71" s="70" t="s">
        <v>319</v>
      </c>
      <c r="D71" s="228" t="s">
        <v>315</v>
      </c>
      <c r="E71" s="135" t="s">
        <v>320</v>
      </c>
      <c r="F71" s="228" t="s">
        <v>315</v>
      </c>
    </row>
    <row r="72" spans="1:6" ht="24.75" thickBot="1">
      <c r="A72" s="446"/>
      <c r="B72" s="448"/>
      <c r="C72" s="70" t="s">
        <v>321</v>
      </c>
      <c r="D72" s="228" t="s">
        <v>315</v>
      </c>
      <c r="E72" s="135" t="s">
        <v>322</v>
      </c>
      <c r="F72" s="228" t="s">
        <v>315</v>
      </c>
    </row>
    <row r="73" spans="1:6" ht="24.75" thickBot="1">
      <c r="A73" s="446"/>
      <c r="B73" s="448"/>
      <c r="C73" s="72" t="s">
        <v>323</v>
      </c>
      <c r="D73" s="228" t="s">
        <v>311</v>
      </c>
      <c r="E73" s="135" t="s">
        <v>324</v>
      </c>
      <c r="F73" s="228" t="s">
        <v>315</v>
      </c>
    </row>
    <row r="74" spans="1:6" ht="24.75" customHeight="1" thickBot="1">
      <c r="A74" s="446"/>
      <c r="B74" s="448"/>
      <c r="C74" s="443" t="s">
        <v>325</v>
      </c>
      <c r="D74" s="450" t="s">
        <v>387</v>
      </c>
      <c r="E74" s="135" t="s">
        <v>327</v>
      </c>
      <c r="F74" s="228" t="s">
        <v>315</v>
      </c>
    </row>
    <row r="75" spans="1:6" ht="24.75" thickBot="1">
      <c r="A75" s="446"/>
      <c r="B75" s="449"/>
      <c r="C75" s="443"/>
      <c r="D75" s="450"/>
      <c r="E75" s="135" t="s">
        <v>328</v>
      </c>
      <c r="F75" s="228" t="s">
        <v>315</v>
      </c>
    </row>
    <row r="76" spans="1:6" ht="36.75" thickBot="1">
      <c r="A76" s="446" t="s">
        <v>502</v>
      </c>
      <c r="B76" s="455" t="str">
        <f>'zakładka 3 Budynki'!B12</f>
        <v>komórka lokatorska, 07-200 Wyszków, ul. Serocka 1A</v>
      </c>
      <c r="C76" s="70" t="s">
        <v>329</v>
      </c>
      <c r="D76" s="228" t="s">
        <v>315</v>
      </c>
      <c r="E76" s="135" t="s">
        <v>330</v>
      </c>
      <c r="F76" s="228" t="s">
        <v>315</v>
      </c>
    </row>
    <row r="77" spans="1:6" ht="36.75" thickBot="1">
      <c r="A77" s="446"/>
      <c r="B77" s="448"/>
      <c r="C77" s="70" t="s">
        <v>312</v>
      </c>
      <c r="D77" s="228" t="s">
        <v>315</v>
      </c>
      <c r="E77" s="135" t="s">
        <v>314</v>
      </c>
      <c r="F77" s="228" t="s">
        <v>315</v>
      </c>
    </row>
    <row r="78" spans="1:6" ht="36.75" thickBot="1">
      <c r="A78" s="446"/>
      <c r="B78" s="448"/>
      <c r="C78" s="70" t="s">
        <v>316</v>
      </c>
      <c r="D78" s="228" t="s">
        <v>315</v>
      </c>
      <c r="E78" s="135" t="s">
        <v>331</v>
      </c>
      <c r="F78" s="228" t="s">
        <v>315</v>
      </c>
    </row>
    <row r="79" spans="1:6" ht="36.75" thickBot="1">
      <c r="A79" s="446"/>
      <c r="B79" s="448"/>
      <c r="C79" s="70" t="s">
        <v>317</v>
      </c>
      <c r="D79" s="228" t="s">
        <v>315</v>
      </c>
      <c r="E79" s="135" t="s">
        <v>318</v>
      </c>
      <c r="F79" s="228" t="s">
        <v>315</v>
      </c>
    </row>
    <row r="80" spans="1:6" ht="36.75" thickBot="1">
      <c r="A80" s="446"/>
      <c r="B80" s="448"/>
      <c r="C80" s="70" t="s">
        <v>319</v>
      </c>
      <c r="D80" s="228" t="s">
        <v>315</v>
      </c>
      <c r="E80" s="135" t="s">
        <v>320</v>
      </c>
      <c r="F80" s="228" t="s">
        <v>315</v>
      </c>
    </row>
    <row r="81" spans="1:6" ht="24.75" thickBot="1">
      <c r="A81" s="446"/>
      <c r="B81" s="448"/>
      <c r="C81" s="70" t="s">
        <v>321</v>
      </c>
      <c r="D81" s="228" t="s">
        <v>315</v>
      </c>
      <c r="E81" s="135" t="s">
        <v>322</v>
      </c>
      <c r="F81" s="228" t="s">
        <v>315</v>
      </c>
    </row>
    <row r="82" spans="1:6" ht="24.75" thickBot="1">
      <c r="A82" s="446"/>
      <c r="B82" s="448"/>
      <c r="C82" s="72" t="s">
        <v>323</v>
      </c>
      <c r="D82" s="228" t="s">
        <v>315</v>
      </c>
      <c r="E82" s="135" t="s">
        <v>324</v>
      </c>
      <c r="F82" s="228" t="s">
        <v>315</v>
      </c>
    </row>
    <row r="83" spans="1:6" ht="24.75" customHeight="1" thickBot="1">
      <c r="A83" s="446"/>
      <c r="B83" s="448"/>
      <c r="C83" s="443" t="s">
        <v>325</v>
      </c>
      <c r="D83" s="450" t="s">
        <v>387</v>
      </c>
      <c r="E83" s="135" t="s">
        <v>327</v>
      </c>
      <c r="F83" s="228" t="s">
        <v>315</v>
      </c>
    </row>
    <row r="84" spans="1:6" ht="24.75" thickBot="1">
      <c r="A84" s="446"/>
      <c r="B84" s="449"/>
      <c r="C84" s="443"/>
      <c r="D84" s="450"/>
      <c r="E84" s="135" t="s">
        <v>328</v>
      </c>
      <c r="F84" s="228" t="s">
        <v>315</v>
      </c>
    </row>
    <row r="85" spans="1:6" ht="36.75" thickBot="1">
      <c r="A85" s="446" t="s">
        <v>503</v>
      </c>
      <c r="B85" s="455" t="str">
        <f>'zakładka 3 Budynki'!B13</f>
        <v>budynek garażowy 07-200 Wyszków ul. Okrzei 83</v>
      </c>
      <c r="C85" s="70" t="s">
        <v>329</v>
      </c>
      <c r="D85" s="228" t="s">
        <v>315</v>
      </c>
      <c r="E85" s="135" t="s">
        <v>330</v>
      </c>
      <c r="F85" s="228" t="s">
        <v>315</v>
      </c>
    </row>
    <row r="86" spans="1:6" ht="36.75" thickBot="1">
      <c r="A86" s="446"/>
      <c r="B86" s="448"/>
      <c r="C86" s="70" t="s">
        <v>312</v>
      </c>
      <c r="D86" s="228" t="s">
        <v>315</v>
      </c>
      <c r="E86" s="135" t="s">
        <v>314</v>
      </c>
      <c r="F86" s="228" t="s">
        <v>315</v>
      </c>
    </row>
    <row r="87" spans="1:6" ht="36.75" thickBot="1">
      <c r="A87" s="446"/>
      <c r="B87" s="448"/>
      <c r="C87" s="70" t="s">
        <v>316</v>
      </c>
      <c r="D87" s="228" t="s">
        <v>315</v>
      </c>
      <c r="E87" s="135" t="s">
        <v>331</v>
      </c>
      <c r="F87" s="228" t="s">
        <v>315</v>
      </c>
    </row>
    <row r="88" spans="1:6" ht="36.75" thickBot="1">
      <c r="A88" s="446"/>
      <c r="B88" s="448"/>
      <c r="C88" s="70" t="s">
        <v>317</v>
      </c>
      <c r="D88" s="228" t="s">
        <v>315</v>
      </c>
      <c r="E88" s="135" t="s">
        <v>318</v>
      </c>
      <c r="F88" s="228" t="s">
        <v>315</v>
      </c>
    </row>
    <row r="89" spans="1:6" ht="36.75" thickBot="1">
      <c r="A89" s="446"/>
      <c r="B89" s="448"/>
      <c r="C89" s="70" t="s">
        <v>319</v>
      </c>
      <c r="D89" s="228" t="s">
        <v>315</v>
      </c>
      <c r="E89" s="135" t="s">
        <v>320</v>
      </c>
      <c r="F89" s="228" t="s">
        <v>315</v>
      </c>
    </row>
    <row r="90" spans="1:6" ht="24.75" thickBot="1">
      <c r="A90" s="446"/>
      <c r="B90" s="448"/>
      <c r="C90" s="70" t="s">
        <v>321</v>
      </c>
      <c r="D90" s="228" t="s">
        <v>315</v>
      </c>
      <c r="E90" s="135" t="s">
        <v>322</v>
      </c>
      <c r="F90" s="228" t="s">
        <v>315</v>
      </c>
    </row>
    <row r="91" spans="1:6" ht="24.75" thickBot="1">
      <c r="A91" s="446"/>
      <c r="B91" s="448"/>
      <c r="C91" s="72" t="s">
        <v>323</v>
      </c>
      <c r="D91" s="228" t="s">
        <v>315</v>
      </c>
      <c r="E91" s="135" t="s">
        <v>324</v>
      </c>
      <c r="F91" s="228" t="s">
        <v>315</v>
      </c>
    </row>
    <row r="92" spans="1:6" ht="24.75" customHeight="1" thickBot="1">
      <c r="A92" s="446"/>
      <c r="B92" s="448"/>
      <c r="C92" s="443" t="s">
        <v>325</v>
      </c>
      <c r="D92" s="450" t="s">
        <v>387</v>
      </c>
      <c r="E92" s="135" t="s">
        <v>327</v>
      </c>
      <c r="F92" s="228" t="s">
        <v>315</v>
      </c>
    </row>
    <row r="93" spans="1:6" ht="24.75" thickBot="1">
      <c r="A93" s="446"/>
      <c r="B93" s="449"/>
      <c r="C93" s="443"/>
      <c r="D93" s="450"/>
      <c r="E93" s="135" t="s">
        <v>328</v>
      </c>
      <c r="F93" s="228" t="s">
        <v>315</v>
      </c>
    </row>
    <row r="94" spans="1:6" ht="36.75" thickBot="1">
      <c r="A94" s="446" t="s">
        <v>505</v>
      </c>
      <c r="B94" s="455" t="str">
        <f>'zakładka 3 Budynki'!B14</f>
        <v>budynek użytkowy - Kamieńczyk</v>
      </c>
      <c r="C94" s="70" t="s">
        <v>329</v>
      </c>
      <c r="D94" s="228" t="s">
        <v>315</v>
      </c>
      <c r="E94" s="135" t="s">
        <v>330</v>
      </c>
      <c r="F94" s="228" t="s">
        <v>315</v>
      </c>
    </row>
    <row r="95" spans="1:6" ht="36.75" thickBot="1">
      <c r="A95" s="446"/>
      <c r="B95" s="448"/>
      <c r="C95" s="70" t="s">
        <v>312</v>
      </c>
      <c r="D95" s="228" t="s">
        <v>315</v>
      </c>
      <c r="E95" s="135" t="s">
        <v>314</v>
      </c>
      <c r="F95" s="228" t="s">
        <v>315</v>
      </c>
    </row>
    <row r="96" spans="1:6" ht="36.75" thickBot="1">
      <c r="A96" s="446"/>
      <c r="B96" s="448"/>
      <c r="C96" s="70" t="s">
        <v>316</v>
      </c>
      <c r="D96" s="228" t="s">
        <v>315</v>
      </c>
      <c r="E96" s="135" t="s">
        <v>331</v>
      </c>
      <c r="F96" s="228" t="s">
        <v>315</v>
      </c>
    </row>
    <row r="97" spans="1:6" ht="36.75" thickBot="1">
      <c r="A97" s="446"/>
      <c r="B97" s="448"/>
      <c r="C97" s="70" t="s">
        <v>317</v>
      </c>
      <c r="D97" s="228" t="s">
        <v>315</v>
      </c>
      <c r="E97" s="135" t="s">
        <v>318</v>
      </c>
      <c r="F97" s="228" t="s">
        <v>315</v>
      </c>
    </row>
    <row r="98" spans="1:6" ht="36.75" thickBot="1">
      <c r="A98" s="446"/>
      <c r="B98" s="448"/>
      <c r="C98" s="70" t="s">
        <v>319</v>
      </c>
      <c r="D98" s="228" t="s">
        <v>315</v>
      </c>
      <c r="E98" s="135" t="s">
        <v>320</v>
      </c>
      <c r="F98" s="228" t="s">
        <v>315</v>
      </c>
    </row>
    <row r="99" spans="1:6" ht="24.75" thickBot="1">
      <c r="A99" s="446"/>
      <c r="B99" s="448"/>
      <c r="C99" s="70" t="s">
        <v>321</v>
      </c>
      <c r="D99" s="228" t="s">
        <v>315</v>
      </c>
      <c r="E99" s="135" t="s">
        <v>322</v>
      </c>
      <c r="F99" s="228" t="s">
        <v>315</v>
      </c>
    </row>
    <row r="100" spans="1:6" ht="24.75" thickBot="1">
      <c r="A100" s="446"/>
      <c r="B100" s="448"/>
      <c r="C100" s="72" t="s">
        <v>323</v>
      </c>
      <c r="D100" s="228" t="s">
        <v>315</v>
      </c>
      <c r="E100" s="135" t="s">
        <v>324</v>
      </c>
      <c r="F100" s="228" t="s">
        <v>315</v>
      </c>
    </row>
    <row r="101" spans="1:6" ht="24.75" customHeight="1" thickBot="1">
      <c r="A101" s="446"/>
      <c r="B101" s="448"/>
      <c r="C101" s="443" t="s">
        <v>325</v>
      </c>
      <c r="D101" s="450" t="s">
        <v>387</v>
      </c>
      <c r="E101" s="135" t="s">
        <v>327</v>
      </c>
      <c r="F101" s="228" t="s">
        <v>315</v>
      </c>
    </row>
    <row r="102" spans="1:6" ht="24.75" thickBot="1">
      <c r="A102" s="446"/>
      <c r="B102" s="449"/>
      <c r="C102" s="443"/>
      <c r="D102" s="450"/>
      <c r="E102" s="135" t="s">
        <v>328</v>
      </c>
      <c r="F102" s="228" t="s">
        <v>315</v>
      </c>
    </row>
    <row r="103" spans="1:6" ht="36.75" thickBot="1">
      <c r="A103" s="446" t="s">
        <v>549</v>
      </c>
      <c r="B103" s="455" t="str">
        <f>'zakładka 3 Budynki'!B15</f>
        <v>budynek po dawnej szkole - Gulczewo</v>
      </c>
      <c r="C103" s="70" t="s">
        <v>329</v>
      </c>
      <c r="D103" s="228" t="s">
        <v>315</v>
      </c>
      <c r="E103" s="135" t="s">
        <v>330</v>
      </c>
      <c r="F103" s="228" t="s">
        <v>315</v>
      </c>
    </row>
    <row r="104" spans="1:6" ht="36.75" thickBot="1">
      <c r="A104" s="446"/>
      <c r="B104" s="448"/>
      <c r="C104" s="70" t="s">
        <v>312</v>
      </c>
      <c r="D104" s="228" t="s">
        <v>315</v>
      </c>
      <c r="E104" s="135" t="s">
        <v>314</v>
      </c>
      <c r="F104" s="228" t="s">
        <v>315</v>
      </c>
    </row>
    <row r="105" spans="1:6" ht="36.75" thickBot="1">
      <c r="A105" s="446"/>
      <c r="B105" s="448"/>
      <c r="C105" s="70" t="s">
        <v>316</v>
      </c>
      <c r="D105" s="228" t="s">
        <v>315</v>
      </c>
      <c r="E105" s="135" t="s">
        <v>331</v>
      </c>
      <c r="F105" s="228" t="s">
        <v>315</v>
      </c>
    </row>
    <row r="106" spans="1:6" ht="36.75" thickBot="1">
      <c r="A106" s="446"/>
      <c r="B106" s="448"/>
      <c r="C106" s="70" t="s">
        <v>317</v>
      </c>
      <c r="D106" s="228" t="s">
        <v>315</v>
      </c>
      <c r="E106" s="135" t="s">
        <v>318</v>
      </c>
      <c r="F106" s="228" t="s">
        <v>315</v>
      </c>
    </row>
    <row r="107" spans="1:6" ht="36.75" thickBot="1">
      <c r="A107" s="446"/>
      <c r="B107" s="448"/>
      <c r="C107" s="70" t="s">
        <v>319</v>
      </c>
      <c r="D107" s="228" t="s">
        <v>315</v>
      </c>
      <c r="E107" s="135" t="s">
        <v>320</v>
      </c>
      <c r="F107" s="228" t="s">
        <v>315</v>
      </c>
    </row>
    <row r="108" spans="1:6" ht="24.75" thickBot="1">
      <c r="A108" s="446"/>
      <c r="B108" s="448"/>
      <c r="C108" s="70" t="s">
        <v>321</v>
      </c>
      <c r="D108" s="228" t="s">
        <v>315</v>
      </c>
      <c r="E108" s="135" t="s">
        <v>322</v>
      </c>
      <c r="F108" s="228" t="s">
        <v>315</v>
      </c>
    </row>
    <row r="109" spans="1:6" ht="24.75" thickBot="1">
      <c r="A109" s="446"/>
      <c r="B109" s="448"/>
      <c r="C109" s="72" t="s">
        <v>323</v>
      </c>
      <c r="D109" s="228" t="s">
        <v>315</v>
      </c>
      <c r="E109" s="135" t="s">
        <v>324</v>
      </c>
      <c r="F109" s="228" t="s">
        <v>315</v>
      </c>
    </row>
    <row r="110" spans="1:6" ht="24.75" customHeight="1" thickBot="1">
      <c r="A110" s="446"/>
      <c r="B110" s="448"/>
      <c r="C110" s="443" t="s">
        <v>325</v>
      </c>
      <c r="D110" s="450" t="s">
        <v>387</v>
      </c>
      <c r="E110" s="135" t="s">
        <v>327</v>
      </c>
      <c r="F110" s="228" t="s">
        <v>315</v>
      </c>
    </row>
    <row r="111" spans="1:6" ht="24.75" thickBot="1">
      <c r="A111" s="446"/>
      <c r="B111" s="449"/>
      <c r="C111" s="443"/>
      <c r="D111" s="450"/>
      <c r="E111" s="135" t="s">
        <v>328</v>
      </c>
      <c r="F111" s="228" t="s">
        <v>315</v>
      </c>
    </row>
    <row r="112" spans="1:6" ht="36.75" thickBot="1">
      <c r="A112" s="446" t="s">
        <v>507</v>
      </c>
      <c r="B112" s="455" t="str">
        <f>'zakładka 3 Budynki'!B16</f>
        <v>budynek po dawnej szkole - Natalin</v>
      </c>
      <c r="C112" s="70" t="s">
        <v>329</v>
      </c>
      <c r="D112" s="228" t="s">
        <v>315</v>
      </c>
      <c r="E112" s="135" t="s">
        <v>330</v>
      </c>
      <c r="F112" s="228" t="s">
        <v>315</v>
      </c>
    </row>
    <row r="113" spans="1:6" ht="36.75" thickBot="1">
      <c r="A113" s="446"/>
      <c r="B113" s="448"/>
      <c r="C113" s="70" t="s">
        <v>312</v>
      </c>
      <c r="D113" s="228" t="s">
        <v>315</v>
      </c>
      <c r="E113" s="135" t="s">
        <v>314</v>
      </c>
      <c r="F113" s="228" t="s">
        <v>315</v>
      </c>
    </row>
    <row r="114" spans="1:6" ht="36.75" thickBot="1">
      <c r="A114" s="446"/>
      <c r="B114" s="448"/>
      <c r="C114" s="70" t="s">
        <v>316</v>
      </c>
      <c r="D114" s="228" t="s">
        <v>315</v>
      </c>
      <c r="E114" s="135" t="s">
        <v>331</v>
      </c>
      <c r="F114" s="228" t="s">
        <v>315</v>
      </c>
    </row>
    <row r="115" spans="1:6" ht="36.75" thickBot="1">
      <c r="A115" s="446"/>
      <c r="B115" s="448"/>
      <c r="C115" s="70" t="s">
        <v>317</v>
      </c>
      <c r="D115" s="228" t="s">
        <v>315</v>
      </c>
      <c r="E115" s="135" t="s">
        <v>318</v>
      </c>
      <c r="F115" s="228" t="s">
        <v>315</v>
      </c>
    </row>
    <row r="116" spans="1:6" ht="36.75" thickBot="1">
      <c r="A116" s="446"/>
      <c r="B116" s="448"/>
      <c r="C116" s="70" t="s">
        <v>319</v>
      </c>
      <c r="D116" s="228" t="s">
        <v>315</v>
      </c>
      <c r="E116" s="135" t="s">
        <v>320</v>
      </c>
      <c r="F116" s="228" t="s">
        <v>315</v>
      </c>
    </row>
    <row r="117" spans="1:6" ht="24.75" thickBot="1">
      <c r="A117" s="446"/>
      <c r="B117" s="448"/>
      <c r="C117" s="70" t="s">
        <v>321</v>
      </c>
      <c r="D117" s="228" t="s">
        <v>315</v>
      </c>
      <c r="E117" s="135" t="s">
        <v>322</v>
      </c>
      <c r="F117" s="228" t="s">
        <v>315</v>
      </c>
    </row>
    <row r="118" spans="1:6" ht="24.75" thickBot="1">
      <c r="A118" s="446"/>
      <c r="B118" s="448"/>
      <c r="C118" s="72" t="s">
        <v>323</v>
      </c>
      <c r="D118" s="228" t="s">
        <v>315</v>
      </c>
      <c r="E118" s="135" t="s">
        <v>324</v>
      </c>
      <c r="F118" s="228" t="s">
        <v>315</v>
      </c>
    </row>
    <row r="119" spans="1:6" ht="24.75" customHeight="1" thickBot="1">
      <c r="A119" s="446"/>
      <c r="B119" s="448"/>
      <c r="C119" s="443" t="s">
        <v>325</v>
      </c>
      <c r="D119" s="450" t="s">
        <v>387</v>
      </c>
      <c r="E119" s="135" t="s">
        <v>327</v>
      </c>
      <c r="F119" s="228" t="s">
        <v>315</v>
      </c>
    </row>
    <row r="120" spans="1:6" ht="24.75" thickBot="1">
      <c r="A120" s="446"/>
      <c r="B120" s="449"/>
      <c r="C120" s="443"/>
      <c r="D120" s="450"/>
      <c r="E120" s="135" t="s">
        <v>328</v>
      </c>
      <c r="F120" s="228" t="s">
        <v>315</v>
      </c>
    </row>
    <row r="121" spans="1:6" ht="36.75" thickBot="1">
      <c r="A121" s="446" t="s">
        <v>508</v>
      </c>
      <c r="B121" s="455" t="str">
        <f>'zakładka 3 Budynki'!B17</f>
        <v>boks garażowy 07-200 Wyszków ul. Serocka 32</v>
      </c>
      <c r="C121" s="70" t="s">
        <v>329</v>
      </c>
      <c r="D121" s="228" t="s">
        <v>315</v>
      </c>
      <c r="E121" s="135" t="s">
        <v>330</v>
      </c>
      <c r="F121" s="228" t="s">
        <v>315</v>
      </c>
    </row>
    <row r="122" spans="1:6" ht="36.75" thickBot="1">
      <c r="A122" s="446"/>
      <c r="B122" s="448"/>
      <c r="C122" s="70" t="s">
        <v>312</v>
      </c>
      <c r="D122" s="228" t="s">
        <v>315</v>
      </c>
      <c r="E122" s="135" t="s">
        <v>314</v>
      </c>
      <c r="F122" s="228" t="s">
        <v>315</v>
      </c>
    </row>
    <row r="123" spans="1:6" ht="36.75" thickBot="1">
      <c r="A123" s="446"/>
      <c r="B123" s="448"/>
      <c r="C123" s="70" t="s">
        <v>316</v>
      </c>
      <c r="D123" s="228" t="s">
        <v>315</v>
      </c>
      <c r="E123" s="135" t="s">
        <v>331</v>
      </c>
      <c r="F123" s="228" t="s">
        <v>315</v>
      </c>
    </row>
    <row r="124" spans="1:6" ht="36.75" thickBot="1">
      <c r="A124" s="446"/>
      <c r="B124" s="448"/>
      <c r="C124" s="70" t="s">
        <v>317</v>
      </c>
      <c r="D124" s="228" t="s">
        <v>315</v>
      </c>
      <c r="E124" s="135" t="s">
        <v>318</v>
      </c>
      <c r="F124" s="228" t="s">
        <v>315</v>
      </c>
    </row>
    <row r="125" spans="1:6" ht="36.75" thickBot="1">
      <c r="A125" s="446"/>
      <c r="B125" s="448"/>
      <c r="C125" s="70" t="s">
        <v>319</v>
      </c>
      <c r="D125" s="228" t="s">
        <v>315</v>
      </c>
      <c r="E125" s="135" t="s">
        <v>320</v>
      </c>
      <c r="F125" s="228" t="s">
        <v>315</v>
      </c>
    </row>
    <row r="126" spans="1:6" ht="24.75" thickBot="1">
      <c r="A126" s="446"/>
      <c r="B126" s="448"/>
      <c r="C126" s="70" t="s">
        <v>321</v>
      </c>
      <c r="D126" s="228" t="s">
        <v>315</v>
      </c>
      <c r="E126" s="135" t="s">
        <v>322</v>
      </c>
      <c r="F126" s="228" t="s">
        <v>315</v>
      </c>
    </row>
    <row r="127" spans="1:6" ht="24.75" thickBot="1">
      <c r="A127" s="446"/>
      <c r="B127" s="448"/>
      <c r="C127" s="72" t="s">
        <v>323</v>
      </c>
      <c r="D127" s="228" t="s">
        <v>315</v>
      </c>
      <c r="E127" s="135" t="s">
        <v>324</v>
      </c>
      <c r="F127" s="228" t="s">
        <v>315</v>
      </c>
    </row>
    <row r="128" spans="1:6" ht="24.75" customHeight="1" thickBot="1">
      <c r="A128" s="446"/>
      <c r="B128" s="448"/>
      <c r="C128" s="443" t="s">
        <v>325</v>
      </c>
      <c r="D128" s="450" t="s">
        <v>387</v>
      </c>
      <c r="E128" s="135" t="s">
        <v>327</v>
      </c>
      <c r="F128" s="228" t="s">
        <v>315</v>
      </c>
    </row>
    <row r="129" spans="1:6" ht="24.75" thickBot="1">
      <c r="A129" s="446"/>
      <c r="B129" s="449"/>
      <c r="C129" s="443"/>
      <c r="D129" s="450"/>
      <c r="E129" s="135" t="s">
        <v>328</v>
      </c>
      <c r="F129" s="228" t="s">
        <v>315</v>
      </c>
    </row>
    <row r="130" spans="1:6" ht="36.75" thickBot="1">
      <c r="A130" s="446" t="s">
        <v>509</v>
      </c>
      <c r="B130" s="455" t="str">
        <f>'zakładka 3 Budynki'!B18</f>
        <v>świetlica wiejska - Leszczydół-Działki *)</v>
      </c>
      <c r="C130" s="70" t="s">
        <v>329</v>
      </c>
      <c r="D130" s="228" t="s">
        <v>315</v>
      </c>
      <c r="E130" s="135" t="s">
        <v>330</v>
      </c>
      <c r="F130" s="228" t="s">
        <v>315</v>
      </c>
    </row>
    <row r="131" spans="1:6" ht="36.75" thickBot="1">
      <c r="A131" s="446"/>
      <c r="B131" s="448"/>
      <c r="C131" s="70" t="s">
        <v>312</v>
      </c>
      <c r="D131" s="228" t="s">
        <v>315</v>
      </c>
      <c r="E131" s="135" t="s">
        <v>314</v>
      </c>
      <c r="F131" s="228" t="s">
        <v>315</v>
      </c>
    </row>
    <row r="132" spans="1:6" ht="36.75" thickBot="1">
      <c r="A132" s="446"/>
      <c r="B132" s="448"/>
      <c r="C132" s="70" t="s">
        <v>316</v>
      </c>
      <c r="D132" s="228" t="s">
        <v>315</v>
      </c>
      <c r="E132" s="135" t="s">
        <v>331</v>
      </c>
      <c r="F132" s="228" t="s">
        <v>315</v>
      </c>
    </row>
    <row r="133" spans="1:6" ht="36.75" thickBot="1">
      <c r="A133" s="446"/>
      <c r="B133" s="448"/>
      <c r="C133" s="70" t="s">
        <v>317</v>
      </c>
      <c r="D133" s="228" t="s">
        <v>315</v>
      </c>
      <c r="E133" s="135" t="s">
        <v>318</v>
      </c>
      <c r="F133" s="228" t="s">
        <v>315</v>
      </c>
    </row>
    <row r="134" spans="1:6" ht="36.75" thickBot="1">
      <c r="A134" s="446"/>
      <c r="B134" s="448"/>
      <c r="C134" s="70" t="s">
        <v>319</v>
      </c>
      <c r="D134" s="228" t="s">
        <v>315</v>
      </c>
      <c r="E134" s="135" t="s">
        <v>320</v>
      </c>
      <c r="F134" s="228" t="s">
        <v>315</v>
      </c>
    </row>
    <row r="135" spans="1:6" ht="24.75" thickBot="1">
      <c r="A135" s="446"/>
      <c r="B135" s="448"/>
      <c r="C135" s="70" t="s">
        <v>321</v>
      </c>
      <c r="D135" s="228" t="s">
        <v>315</v>
      </c>
      <c r="E135" s="135" t="s">
        <v>322</v>
      </c>
      <c r="F135" s="228" t="s">
        <v>315</v>
      </c>
    </row>
    <row r="136" spans="1:6" ht="24.75" thickBot="1">
      <c r="A136" s="446"/>
      <c r="B136" s="448"/>
      <c r="C136" s="72" t="s">
        <v>323</v>
      </c>
      <c r="D136" s="228" t="s">
        <v>315</v>
      </c>
      <c r="E136" s="135" t="s">
        <v>324</v>
      </c>
      <c r="F136" s="228" t="s">
        <v>315</v>
      </c>
    </row>
    <row r="137" spans="1:6" ht="24.75" customHeight="1" thickBot="1">
      <c r="A137" s="446"/>
      <c r="B137" s="448"/>
      <c r="C137" s="443" t="s">
        <v>325</v>
      </c>
      <c r="D137" s="491" t="s">
        <v>387</v>
      </c>
      <c r="E137" s="135" t="s">
        <v>327</v>
      </c>
      <c r="F137" s="228" t="s">
        <v>315</v>
      </c>
    </row>
    <row r="138" spans="1:6" ht="24.75" thickBot="1">
      <c r="A138" s="446"/>
      <c r="B138" s="448"/>
      <c r="C138" s="443"/>
      <c r="D138" s="491"/>
      <c r="E138" s="135" t="s">
        <v>328</v>
      </c>
      <c r="F138" s="228" t="s">
        <v>315</v>
      </c>
    </row>
    <row r="139" spans="1:6" ht="13.5" thickBot="1">
      <c r="A139" s="495" t="s">
        <v>510</v>
      </c>
      <c r="B139" s="451" t="str">
        <f>'zakładka 3 Budynki'!B19</f>
        <v>budynek szkolny Losinno, ul. Szkolna 12</v>
      </c>
      <c r="C139" s="229"/>
      <c r="D139" s="210"/>
      <c r="E139" s="135"/>
      <c r="F139" s="71"/>
    </row>
    <row r="140" spans="1:6" ht="13.5" thickBot="1">
      <c r="A140" s="496"/>
      <c r="B140" s="498"/>
      <c r="C140" s="229"/>
      <c r="D140" s="210"/>
      <c r="E140" s="135"/>
      <c r="F140" s="71"/>
    </row>
    <row r="141" spans="1:6" ht="13.5" thickBot="1">
      <c r="A141" s="496"/>
      <c r="B141" s="498"/>
      <c r="C141" s="229"/>
      <c r="D141" s="210"/>
      <c r="E141" s="135"/>
      <c r="F141" s="71"/>
    </row>
    <row r="142" spans="1:6" ht="13.5" thickBot="1">
      <c r="A142" s="496"/>
      <c r="B142" s="498"/>
      <c r="C142" s="229"/>
      <c r="D142" s="210"/>
      <c r="E142" s="135"/>
      <c r="F142" s="71"/>
    </row>
    <row r="143" spans="1:6" ht="13.5" thickBot="1">
      <c r="A143" s="496"/>
      <c r="B143" s="498"/>
      <c r="C143" s="229"/>
      <c r="D143" s="210"/>
      <c r="E143" s="135"/>
      <c r="F143" s="71"/>
    </row>
    <row r="144" spans="1:6" ht="13.5" thickBot="1">
      <c r="A144" s="496"/>
      <c r="B144" s="498"/>
      <c r="C144" s="229"/>
      <c r="D144" s="210"/>
      <c r="E144" s="135"/>
      <c r="F144" s="71"/>
    </row>
    <row r="145" spans="1:6" ht="13.5" thickBot="1">
      <c r="A145" s="496"/>
      <c r="B145" s="498"/>
      <c r="C145" s="229"/>
      <c r="D145" s="210"/>
      <c r="E145" s="135"/>
      <c r="F145" s="71"/>
    </row>
    <row r="146" spans="1:6" ht="13.5" thickBot="1">
      <c r="A146" s="496"/>
      <c r="B146" s="498"/>
      <c r="C146" s="229"/>
      <c r="D146" s="210"/>
      <c r="E146" s="135"/>
      <c r="F146" s="71"/>
    </row>
    <row r="147" spans="1:6" ht="13.5" thickBot="1">
      <c r="A147" s="497"/>
      <c r="B147" s="498"/>
      <c r="C147" s="229"/>
      <c r="D147" s="210"/>
      <c r="E147" s="135"/>
      <c r="F147" s="71"/>
    </row>
    <row r="148" spans="1:6" ht="13.5" thickBot="1">
      <c r="A148" s="495" t="s">
        <v>511</v>
      </c>
      <c r="B148" s="451" t="str">
        <f>'zakładka 3 Budynki'!B20</f>
        <v>budynek gospodarczy Łosinno, ul. Szkolna 12</v>
      </c>
      <c r="C148" s="229"/>
      <c r="D148" s="210"/>
      <c r="E148" s="135"/>
      <c r="F148" s="71"/>
    </row>
    <row r="149" spans="1:6" ht="13.5" thickBot="1">
      <c r="A149" s="496"/>
      <c r="B149" s="498"/>
      <c r="C149" s="229"/>
      <c r="D149" s="210"/>
      <c r="E149" s="135"/>
      <c r="F149" s="71"/>
    </row>
    <row r="150" spans="1:6" ht="13.5" thickBot="1">
      <c r="A150" s="496"/>
      <c r="B150" s="498"/>
      <c r="C150" s="229"/>
      <c r="D150" s="210"/>
      <c r="E150" s="135"/>
      <c r="F150" s="71"/>
    </row>
    <row r="151" spans="1:6" ht="13.5" thickBot="1">
      <c r="A151" s="496"/>
      <c r="B151" s="498"/>
      <c r="C151" s="229"/>
      <c r="D151" s="210"/>
      <c r="E151" s="135"/>
      <c r="F151" s="71"/>
    </row>
    <row r="152" spans="1:6" ht="13.5" thickBot="1">
      <c r="A152" s="496"/>
      <c r="B152" s="498"/>
      <c r="C152" s="229"/>
      <c r="D152" s="210"/>
      <c r="E152" s="135"/>
      <c r="F152" s="71"/>
    </row>
    <row r="153" spans="1:6" ht="13.5" thickBot="1">
      <c r="A153" s="496"/>
      <c r="B153" s="498"/>
      <c r="C153" s="229"/>
      <c r="D153" s="210"/>
      <c r="E153" s="135"/>
      <c r="F153" s="71"/>
    </row>
    <row r="154" spans="1:6" ht="13.5" thickBot="1">
      <c r="A154" s="496"/>
      <c r="B154" s="498"/>
      <c r="C154" s="229"/>
      <c r="D154" s="210"/>
      <c r="E154" s="135"/>
      <c r="F154" s="71"/>
    </row>
    <row r="155" spans="1:6" ht="13.5" thickBot="1">
      <c r="A155" s="496"/>
      <c r="B155" s="498"/>
      <c r="C155" s="229"/>
      <c r="D155" s="210"/>
      <c r="E155" s="135"/>
      <c r="F155" s="71"/>
    </row>
    <row r="156" spans="1:6" ht="13.5" thickBot="1">
      <c r="A156" s="497"/>
      <c r="B156" s="498"/>
      <c r="C156" s="229"/>
      <c r="D156" s="210"/>
      <c r="E156" s="135"/>
      <c r="F156" s="71"/>
    </row>
    <row r="157" spans="1:6" ht="13.5" thickBot="1">
      <c r="A157" s="495" t="s">
        <v>512</v>
      </c>
      <c r="B157" s="451" t="str">
        <f>'zakładka 3 Budynki'!B21</f>
        <v>budynek szkolny Olszanka 39</v>
      </c>
      <c r="C157" s="229"/>
      <c r="D157" s="210"/>
      <c r="E157" s="135"/>
      <c r="F157" s="71"/>
    </row>
    <row r="158" spans="1:6" ht="13.5" thickBot="1">
      <c r="A158" s="496"/>
      <c r="B158" s="498"/>
      <c r="C158" s="229"/>
      <c r="D158" s="210"/>
      <c r="E158" s="135"/>
      <c r="F158" s="71"/>
    </row>
    <row r="159" spans="1:6" ht="13.5" thickBot="1">
      <c r="A159" s="496"/>
      <c r="B159" s="498"/>
      <c r="C159" s="229"/>
      <c r="D159" s="210"/>
      <c r="E159" s="135"/>
      <c r="F159" s="71"/>
    </row>
    <row r="160" spans="1:6" ht="13.5" thickBot="1">
      <c r="A160" s="496"/>
      <c r="B160" s="498"/>
      <c r="C160" s="229"/>
      <c r="D160" s="210"/>
      <c r="E160" s="135"/>
      <c r="F160" s="71"/>
    </row>
    <row r="161" spans="1:6" ht="13.5" thickBot="1">
      <c r="A161" s="496"/>
      <c r="B161" s="498"/>
      <c r="C161" s="229"/>
      <c r="D161" s="210"/>
      <c r="E161" s="135"/>
      <c r="F161" s="71"/>
    </row>
    <row r="162" spans="1:6" ht="13.5" thickBot="1">
      <c r="A162" s="496"/>
      <c r="B162" s="498"/>
      <c r="C162" s="229"/>
      <c r="D162" s="210"/>
      <c r="E162" s="135"/>
      <c r="F162" s="71"/>
    </row>
    <row r="163" spans="1:6" ht="13.5" thickBot="1">
      <c r="A163" s="496"/>
      <c r="B163" s="498"/>
      <c r="C163" s="229"/>
      <c r="D163" s="210"/>
      <c r="E163" s="135"/>
      <c r="F163" s="71"/>
    </row>
    <row r="164" spans="1:6" ht="13.5" thickBot="1">
      <c r="A164" s="496"/>
      <c r="B164" s="498"/>
      <c r="C164" s="229"/>
      <c r="D164" s="210"/>
      <c r="E164" s="135"/>
      <c r="F164" s="71"/>
    </row>
    <row r="165" spans="1:6" ht="13.5" thickBot="1">
      <c r="A165" s="497"/>
      <c r="B165" s="498"/>
      <c r="C165" s="229"/>
      <c r="D165" s="210"/>
      <c r="E165" s="135"/>
      <c r="F165" s="71"/>
    </row>
    <row r="166" spans="1:6" ht="13.5" thickBot="1">
      <c r="A166" s="495" t="s">
        <v>513</v>
      </c>
      <c r="B166" s="499" t="str">
        <f>'zakładka 3 Budynki'!B22</f>
        <v>budynek gospodarczy</v>
      </c>
      <c r="C166" s="229"/>
      <c r="D166" s="210"/>
      <c r="E166" s="135"/>
      <c r="F166" s="71"/>
    </row>
    <row r="167" spans="1:6" ht="13.5" thickBot="1">
      <c r="A167" s="496"/>
      <c r="B167" s="439"/>
      <c r="C167" s="229"/>
      <c r="D167" s="210"/>
      <c r="E167" s="135"/>
      <c r="F167" s="71"/>
    </row>
    <row r="168" spans="1:6" ht="13.5" thickBot="1">
      <c r="A168" s="496"/>
      <c r="B168" s="439"/>
      <c r="C168" s="229"/>
      <c r="D168" s="210"/>
      <c r="E168" s="135"/>
      <c r="F168" s="71"/>
    </row>
    <row r="169" spans="1:6" ht="13.5" thickBot="1">
      <c r="A169" s="496"/>
      <c r="B169" s="439"/>
      <c r="C169" s="229"/>
      <c r="D169" s="210"/>
      <c r="E169" s="135"/>
      <c r="F169" s="71"/>
    </row>
    <row r="170" spans="1:6" ht="13.5" thickBot="1">
      <c r="A170" s="496"/>
      <c r="B170" s="439"/>
      <c r="C170" s="229"/>
      <c r="D170" s="210"/>
      <c r="E170" s="135"/>
      <c r="F170" s="71"/>
    </row>
    <row r="171" spans="1:6" ht="13.5" thickBot="1">
      <c r="A171" s="496"/>
      <c r="B171" s="439"/>
      <c r="C171" s="229"/>
      <c r="D171" s="210"/>
      <c r="E171" s="135"/>
      <c r="F171" s="71"/>
    </row>
    <row r="172" spans="1:6" ht="13.5" thickBot="1">
      <c r="A172" s="496"/>
      <c r="B172" s="439"/>
      <c r="C172" s="229"/>
      <c r="D172" s="210"/>
      <c r="E172" s="135"/>
      <c r="F172" s="71"/>
    </row>
    <row r="173" spans="1:6" ht="13.5" thickBot="1">
      <c r="A173" s="496"/>
      <c r="B173" s="439"/>
      <c r="C173" s="229"/>
      <c r="D173" s="210"/>
      <c r="E173" s="135"/>
      <c r="F173" s="71"/>
    </row>
    <row r="174" spans="1:6" ht="13.5" thickBot="1">
      <c r="A174" s="497"/>
      <c r="B174" s="500"/>
      <c r="C174" s="229"/>
      <c r="D174" s="210"/>
      <c r="E174" s="135"/>
      <c r="F174" s="71"/>
    </row>
    <row r="175" spans="1:6" ht="36.75" thickBot="1">
      <c r="A175" s="446" t="s">
        <v>514</v>
      </c>
      <c r="B175" s="447" t="str">
        <f>'zakładka 3 Budynki'!B24</f>
        <v>Budynek mieszkalny ul.Prosta 8b</v>
      </c>
      <c r="C175" s="70" t="s">
        <v>329</v>
      </c>
      <c r="D175" s="228" t="s">
        <v>315</v>
      </c>
      <c r="E175" s="135" t="s">
        <v>330</v>
      </c>
      <c r="F175" s="228" t="s">
        <v>315</v>
      </c>
    </row>
    <row r="176" spans="1:6" ht="36.75" thickBot="1">
      <c r="A176" s="446"/>
      <c r="B176" s="448"/>
      <c r="C176" s="70" t="s">
        <v>312</v>
      </c>
      <c r="D176" s="228" t="s">
        <v>315</v>
      </c>
      <c r="E176" s="135" t="s">
        <v>314</v>
      </c>
      <c r="F176" s="228" t="s">
        <v>315</v>
      </c>
    </row>
    <row r="177" spans="1:6" ht="36.75" thickBot="1">
      <c r="A177" s="446"/>
      <c r="B177" s="448"/>
      <c r="C177" s="70" t="s">
        <v>316</v>
      </c>
      <c r="D177" s="228" t="s">
        <v>315</v>
      </c>
      <c r="E177" s="135" t="s">
        <v>331</v>
      </c>
      <c r="F177" s="228" t="s">
        <v>315</v>
      </c>
    </row>
    <row r="178" spans="1:6" ht="36.75" thickBot="1">
      <c r="A178" s="446"/>
      <c r="B178" s="448"/>
      <c r="C178" s="70" t="s">
        <v>317</v>
      </c>
      <c r="D178" s="228" t="s">
        <v>315</v>
      </c>
      <c r="E178" s="135" t="s">
        <v>318</v>
      </c>
      <c r="F178" s="228" t="s">
        <v>315</v>
      </c>
    </row>
    <row r="179" spans="1:6" ht="36.75" thickBot="1">
      <c r="A179" s="446"/>
      <c r="B179" s="448"/>
      <c r="C179" s="70" t="s">
        <v>319</v>
      </c>
      <c r="D179" s="228" t="s">
        <v>315</v>
      </c>
      <c r="E179" s="135" t="s">
        <v>320</v>
      </c>
      <c r="F179" s="228" t="s">
        <v>315</v>
      </c>
    </row>
    <row r="180" spans="1:6" ht="24.75" thickBot="1">
      <c r="A180" s="446"/>
      <c r="B180" s="448"/>
      <c r="C180" s="70" t="s">
        <v>321</v>
      </c>
      <c r="D180" s="228" t="s">
        <v>315</v>
      </c>
      <c r="E180" s="135" t="s">
        <v>322</v>
      </c>
      <c r="F180" s="228" t="s">
        <v>315</v>
      </c>
    </row>
    <row r="181" spans="1:6" ht="24.75" thickBot="1">
      <c r="A181" s="446"/>
      <c r="B181" s="448"/>
      <c r="C181" s="72" t="s">
        <v>323</v>
      </c>
      <c r="D181" s="228" t="s">
        <v>315</v>
      </c>
      <c r="E181" s="135" t="s">
        <v>324</v>
      </c>
      <c r="F181" s="228" t="s">
        <v>315</v>
      </c>
    </row>
    <row r="182" spans="1:6" ht="24.75" customHeight="1" thickBot="1">
      <c r="A182" s="446"/>
      <c r="B182" s="448"/>
      <c r="C182" s="443" t="s">
        <v>325</v>
      </c>
      <c r="D182" s="450" t="s">
        <v>387</v>
      </c>
      <c r="E182" s="135" t="s">
        <v>327</v>
      </c>
      <c r="F182" s="228" t="s">
        <v>315</v>
      </c>
    </row>
    <row r="183" spans="1:6" ht="24.75" thickBot="1">
      <c r="A183" s="446"/>
      <c r="B183" s="448"/>
      <c r="C183" s="443"/>
      <c r="D183" s="450"/>
      <c r="E183" s="135" t="s">
        <v>328</v>
      </c>
      <c r="F183" s="228" t="s">
        <v>315</v>
      </c>
    </row>
    <row r="184" spans="1:6" ht="36.75" thickBot="1">
      <c r="A184" s="446" t="s">
        <v>665</v>
      </c>
      <c r="B184" s="451" t="str">
        <f>'zakładka 3 Budynki'!B25</f>
        <v>Budynek mieszkalny ul. Prosta 10</v>
      </c>
      <c r="C184" s="70" t="s">
        <v>329</v>
      </c>
      <c r="D184" s="228" t="s">
        <v>315</v>
      </c>
      <c r="E184" s="135" t="s">
        <v>330</v>
      </c>
      <c r="F184" s="228" t="s">
        <v>315</v>
      </c>
    </row>
    <row r="185" spans="1:6" ht="36.75" thickBot="1">
      <c r="A185" s="446"/>
      <c r="B185" s="451"/>
      <c r="C185" s="70" t="s">
        <v>312</v>
      </c>
      <c r="D185" s="228" t="s">
        <v>315</v>
      </c>
      <c r="E185" s="135" t="s">
        <v>314</v>
      </c>
      <c r="F185" s="228" t="s">
        <v>315</v>
      </c>
    </row>
    <row r="186" spans="1:6" ht="36.75" thickBot="1">
      <c r="A186" s="446"/>
      <c r="B186" s="451"/>
      <c r="C186" s="70" t="s">
        <v>316</v>
      </c>
      <c r="D186" s="228" t="s">
        <v>315</v>
      </c>
      <c r="E186" s="135" t="s">
        <v>331</v>
      </c>
      <c r="F186" s="228" t="s">
        <v>315</v>
      </c>
    </row>
    <row r="187" spans="1:6" ht="36.75" thickBot="1">
      <c r="A187" s="446"/>
      <c r="B187" s="451"/>
      <c r="C187" s="70" t="s">
        <v>317</v>
      </c>
      <c r="D187" s="228" t="s">
        <v>315</v>
      </c>
      <c r="E187" s="135" t="s">
        <v>318</v>
      </c>
      <c r="F187" s="228" t="s">
        <v>315</v>
      </c>
    </row>
    <row r="188" spans="1:6" ht="36.75" thickBot="1">
      <c r="A188" s="446"/>
      <c r="B188" s="451"/>
      <c r="C188" s="70" t="s">
        <v>319</v>
      </c>
      <c r="D188" s="228" t="s">
        <v>315</v>
      </c>
      <c r="E188" s="135" t="s">
        <v>320</v>
      </c>
      <c r="F188" s="228" t="s">
        <v>315</v>
      </c>
    </row>
    <row r="189" spans="1:6" ht="24.75" thickBot="1">
      <c r="A189" s="446"/>
      <c r="B189" s="451"/>
      <c r="C189" s="70" t="s">
        <v>321</v>
      </c>
      <c r="D189" s="228" t="s">
        <v>315</v>
      </c>
      <c r="E189" s="135" t="s">
        <v>322</v>
      </c>
      <c r="F189" s="228" t="s">
        <v>315</v>
      </c>
    </row>
    <row r="190" spans="1:6" ht="24.75" thickBot="1">
      <c r="A190" s="446"/>
      <c r="B190" s="451"/>
      <c r="C190" s="72" t="s">
        <v>323</v>
      </c>
      <c r="D190" s="228" t="s">
        <v>315</v>
      </c>
      <c r="E190" s="135" t="s">
        <v>324</v>
      </c>
      <c r="F190" s="228" t="s">
        <v>315</v>
      </c>
    </row>
    <row r="191" spans="1:6" ht="24.75" customHeight="1" thickBot="1">
      <c r="A191" s="446"/>
      <c r="B191" s="451"/>
      <c r="C191" s="443" t="s">
        <v>325</v>
      </c>
      <c r="D191" s="450" t="s">
        <v>387</v>
      </c>
      <c r="E191" s="135" t="s">
        <v>327</v>
      </c>
      <c r="F191" s="228" t="s">
        <v>315</v>
      </c>
    </row>
    <row r="192" spans="1:6" ht="24.75" thickBot="1">
      <c r="A192" s="446"/>
      <c r="B192" s="451"/>
      <c r="C192" s="443"/>
      <c r="D192" s="450"/>
      <c r="E192" s="135" t="s">
        <v>328</v>
      </c>
      <c r="F192" s="228" t="s">
        <v>315</v>
      </c>
    </row>
    <row r="193" spans="1:6" ht="36.75" thickBot="1">
      <c r="A193" s="446" t="s">
        <v>666</v>
      </c>
      <c r="B193" s="451" t="str">
        <f>'zakładka 3 Budynki'!B26</f>
        <v>Budynek mieszkalny ul. Prosta 12</v>
      </c>
      <c r="C193" s="70" t="s">
        <v>329</v>
      </c>
      <c r="D193" s="228" t="s">
        <v>315</v>
      </c>
      <c r="E193" s="135" t="s">
        <v>330</v>
      </c>
      <c r="F193" s="228" t="s">
        <v>315</v>
      </c>
    </row>
    <row r="194" spans="1:6" ht="36.75" thickBot="1">
      <c r="A194" s="446"/>
      <c r="B194" s="451"/>
      <c r="C194" s="70" t="s">
        <v>312</v>
      </c>
      <c r="D194" s="228" t="s">
        <v>315</v>
      </c>
      <c r="E194" s="135" t="s">
        <v>314</v>
      </c>
      <c r="F194" s="228" t="s">
        <v>315</v>
      </c>
    </row>
    <row r="195" spans="1:6" ht="24.75" customHeight="1" thickBot="1">
      <c r="A195" s="446"/>
      <c r="B195" s="451"/>
      <c r="C195" s="70" t="s">
        <v>316</v>
      </c>
      <c r="D195" s="228" t="s">
        <v>315</v>
      </c>
      <c r="E195" s="135" t="s">
        <v>331</v>
      </c>
      <c r="F195" s="228" t="s">
        <v>315</v>
      </c>
    </row>
    <row r="196" spans="1:6" ht="36.75" thickBot="1">
      <c r="A196" s="446"/>
      <c r="B196" s="451"/>
      <c r="C196" s="70" t="s">
        <v>317</v>
      </c>
      <c r="D196" s="228" t="s">
        <v>315</v>
      </c>
      <c r="E196" s="135" t="s">
        <v>318</v>
      </c>
      <c r="F196" s="228" t="s">
        <v>315</v>
      </c>
    </row>
    <row r="197" spans="1:6" ht="36.75" thickBot="1">
      <c r="A197" s="446"/>
      <c r="B197" s="451"/>
      <c r="C197" s="70" t="s">
        <v>319</v>
      </c>
      <c r="D197" s="228" t="s">
        <v>315</v>
      </c>
      <c r="E197" s="135" t="s">
        <v>320</v>
      </c>
      <c r="F197" s="228" t="s">
        <v>315</v>
      </c>
    </row>
    <row r="198" spans="1:6" ht="24.75" thickBot="1">
      <c r="A198" s="446"/>
      <c r="B198" s="451"/>
      <c r="C198" s="70" t="s">
        <v>321</v>
      </c>
      <c r="D198" s="228" t="s">
        <v>315</v>
      </c>
      <c r="E198" s="135" t="s">
        <v>322</v>
      </c>
      <c r="F198" s="228" t="s">
        <v>315</v>
      </c>
    </row>
    <row r="199" spans="1:6" ht="24.75" thickBot="1">
      <c r="A199" s="446"/>
      <c r="B199" s="451"/>
      <c r="C199" s="72" t="s">
        <v>323</v>
      </c>
      <c r="D199" s="228" t="s">
        <v>315</v>
      </c>
      <c r="E199" s="135" t="s">
        <v>324</v>
      </c>
      <c r="F199" s="228" t="s">
        <v>315</v>
      </c>
    </row>
    <row r="200" spans="1:6" ht="24.75" customHeight="1" thickBot="1">
      <c r="A200" s="446"/>
      <c r="B200" s="451"/>
      <c r="C200" s="443" t="s">
        <v>325</v>
      </c>
      <c r="D200" s="450" t="s">
        <v>387</v>
      </c>
      <c r="E200" s="135" t="s">
        <v>327</v>
      </c>
      <c r="F200" s="228" t="s">
        <v>315</v>
      </c>
    </row>
    <row r="201" spans="1:6" ht="24.75" thickBot="1">
      <c r="A201" s="446"/>
      <c r="B201" s="451"/>
      <c r="C201" s="443"/>
      <c r="D201" s="450"/>
      <c r="E201" s="135" t="s">
        <v>328</v>
      </c>
      <c r="F201" s="228" t="s">
        <v>315</v>
      </c>
    </row>
    <row r="202" spans="1:6" ht="36.75" thickBot="1">
      <c r="A202" s="446" t="s">
        <v>667</v>
      </c>
      <c r="B202" s="444" t="str">
        <f>'zakładka 3 Budynki'!B27</f>
        <v>Budynek mieszkalny ul. Prosta 20</v>
      </c>
      <c r="C202" s="70" t="s">
        <v>329</v>
      </c>
      <c r="D202" s="228" t="s">
        <v>315</v>
      </c>
      <c r="E202" s="135" t="s">
        <v>330</v>
      </c>
      <c r="F202" s="228" t="s">
        <v>315</v>
      </c>
    </row>
    <row r="203" spans="1:6" ht="36.75" thickBot="1">
      <c r="A203" s="446"/>
      <c r="B203" s="444"/>
      <c r="C203" s="70" t="s">
        <v>312</v>
      </c>
      <c r="D203" s="228" t="s">
        <v>315</v>
      </c>
      <c r="E203" s="135" t="s">
        <v>314</v>
      </c>
      <c r="F203" s="228" t="s">
        <v>315</v>
      </c>
    </row>
    <row r="204" spans="1:6" ht="36.75" thickBot="1">
      <c r="A204" s="446"/>
      <c r="B204" s="444"/>
      <c r="C204" s="70" t="s">
        <v>316</v>
      </c>
      <c r="D204" s="228" t="s">
        <v>315</v>
      </c>
      <c r="E204" s="135" t="s">
        <v>331</v>
      </c>
      <c r="F204" s="228" t="s">
        <v>315</v>
      </c>
    </row>
    <row r="205" spans="1:6" ht="36.75" thickBot="1">
      <c r="A205" s="446"/>
      <c r="B205" s="444"/>
      <c r="C205" s="70" t="s">
        <v>317</v>
      </c>
      <c r="D205" s="228" t="s">
        <v>315</v>
      </c>
      <c r="E205" s="135" t="s">
        <v>318</v>
      </c>
      <c r="F205" s="228" t="s">
        <v>315</v>
      </c>
    </row>
    <row r="206" spans="1:6" ht="36.75" thickBot="1">
      <c r="A206" s="446"/>
      <c r="B206" s="444"/>
      <c r="C206" s="70" t="s">
        <v>319</v>
      </c>
      <c r="D206" s="228" t="s">
        <v>315</v>
      </c>
      <c r="E206" s="135" t="s">
        <v>320</v>
      </c>
      <c r="F206" s="228" t="s">
        <v>315</v>
      </c>
    </row>
    <row r="207" spans="1:6" ht="24.75" thickBot="1">
      <c r="A207" s="446"/>
      <c r="B207" s="444"/>
      <c r="C207" s="70" t="s">
        <v>321</v>
      </c>
      <c r="D207" s="228" t="s">
        <v>315</v>
      </c>
      <c r="E207" s="135" t="s">
        <v>322</v>
      </c>
      <c r="F207" s="228" t="s">
        <v>315</v>
      </c>
    </row>
    <row r="208" spans="1:6" ht="24.75" thickBot="1">
      <c r="A208" s="446"/>
      <c r="B208" s="444"/>
      <c r="C208" s="72" t="s">
        <v>323</v>
      </c>
      <c r="D208" s="228" t="s">
        <v>315</v>
      </c>
      <c r="E208" s="135" t="s">
        <v>324</v>
      </c>
      <c r="F208" s="228" t="s">
        <v>315</v>
      </c>
    </row>
    <row r="209" spans="1:6" ht="24.75" customHeight="1" thickBot="1">
      <c r="A209" s="446"/>
      <c r="B209" s="444"/>
      <c r="C209" s="443" t="s">
        <v>325</v>
      </c>
      <c r="D209" s="450" t="s">
        <v>387</v>
      </c>
      <c r="E209" s="135" t="s">
        <v>327</v>
      </c>
      <c r="F209" s="228" t="s">
        <v>315</v>
      </c>
    </row>
    <row r="210" spans="1:6" ht="24.75" thickBot="1">
      <c r="A210" s="446"/>
      <c r="B210" s="444"/>
      <c r="C210" s="443"/>
      <c r="D210" s="450"/>
      <c r="E210" s="135" t="s">
        <v>328</v>
      </c>
      <c r="F210" s="228" t="s">
        <v>315</v>
      </c>
    </row>
    <row r="211" spans="1:6" ht="36.75" thickBot="1">
      <c r="A211" s="446" t="s">
        <v>668</v>
      </c>
      <c r="B211" s="444" t="str">
        <f>'zakładka 3 Budynki'!B28</f>
        <v>Budynek mieszkalny ul. Okrzei 83</v>
      </c>
      <c r="C211" s="70" t="s">
        <v>329</v>
      </c>
      <c r="D211" s="228" t="s">
        <v>315</v>
      </c>
      <c r="E211" s="135" t="s">
        <v>330</v>
      </c>
      <c r="F211" s="228" t="s">
        <v>315</v>
      </c>
    </row>
    <row r="212" spans="1:6" ht="36.75" thickBot="1">
      <c r="A212" s="446"/>
      <c r="B212" s="444"/>
      <c r="C212" s="70" t="s">
        <v>312</v>
      </c>
      <c r="D212" s="228" t="s">
        <v>315</v>
      </c>
      <c r="E212" s="135" t="s">
        <v>314</v>
      </c>
      <c r="F212" s="228" t="s">
        <v>315</v>
      </c>
    </row>
    <row r="213" spans="1:6" ht="36.75" thickBot="1">
      <c r="A213" s="446"/>
      <c r="B213" s="444"/>
      <c r="C213" s="70" t="s">
        <v>316</v>
      </c>
      <c r="D213" s="228" t="s">
        <v>315</v>
      </c>
      <c r="E213" s="135" t="s">
        <v>331</v>
      </c>
      <c r="F213" s="228" t="s">
        <v>315</v>
      </c>
    </row>
    <row r="214" spans="1:6" ht="36.75" thickBot="1">
      <c r="A214" s="446"/>
      <c r="B214" s="444"/>
      <c r="C214" s="70" t="s">
        <v>317</v>
      </c>
      <c r="D214" s="228" t="s">
        <v>315</v>
      </c>
      <c r="E214" s="135" t="s">
        <v>318</v>
      </c>
      <c r="F214" s="228" t="s">
        <v>315</v>
      </c>
    </row>
    <row r="215" spans="1:6" ht="36.75" thickBot="1">
      <c r="A215" s="446"/>
      <c r="B215" s="444"/>
      <c r="C215" s="70" t="s">
        <v>319</v>
      </c>
      <c r="D215" s="228" t="s">
        <v>315</v>
      </c>
      <c r="E215" s="135" t="s">
        <v>320</v>
      </c>
      <c r="F215" s="228" t="s">
        <v>315</v>
      </c>
    </row>
    <row r="216" spans="1:6" ht="24.75" thickBot="1">
      <c r="A216" s="446"/>
      <c r="B216" s="444"/>
      <c r="C216" s="70" t="s">
        <v>321</v>
      </c>
      <c r="D216" s="228" t="s">
        <v>315</v>
      </c>
      <c r="E216" s="135" t="s">
        <v>322</v>
      </c>
      <c r="F216" s="228" t="s">
        <v>315</v>
      </c>
    </row>
    <row r="217" spans="1:6" ht="24.75" thickBot="1">
      <c r="A217" s="446"/>
      <c r="B217" s="444"/>
      <c r="C217" s="72" t="s">
        <v>323</v>
      </c>
      <c r="D217" s="228" t="s">
        <v>315</v>
      </c>
      <c r="E217" s="135" t="s">
        <v>324</v>
      </c>
      <c r="F217" s="228" t="s">
        <v>315</v>
      </c>
    </row>
    <row r="218" spans="1:6" ht="24.75" customHeight="1" thickBot="1">
      <c r="A218" s="446"/>
      <c r="B218" s="444"/>
      <c r="C218" s="443" t="s">
        <v>325</v>
      </c>
      <c r="D218" s="450" t="s">
        <v>387</v>
      </c>
      <c r="E218" s="135" t="s">
        <v>327</v>
      </c>
      <c r="F218" s="228" t="s">
        <v>315</v>
      </c>
    </row>
    <row r="219" spans="1:6" ht="24.75" thickBot="1">
      <c r="A219" s="446"/>
      <c r="B219" s="444"/>
      <c r="C219" s="443"/>
      <c r="D219" s="450"/>
      <c r="E219" s="135" t="s">
        <v>328</v>
      </c>
      <c r="F219" s="228" t="s">
        <v>315</v>
      </c>
    </row>
    <row r="220" spans="1:6" ht="36.75" thickBot="1">
      <c r="A220" s="446" t="s">
        <v>669</v>
      </c>
      <c r="B220" s="447" t="str">
        <f>'zakładka 3 Budynki'!B29</f>
        <v>Budynek mieszkalny ul. Sowińskiego 25</v>
      </c>
      <c r="C220" s="70" t="s">
        <v>329</v>
      </c>
      <c r="D220" s="228" t="s">
        <v>315</v>
      </c>
      <c r="E220" s="135" t="s">
        <v>330</v>
      </c>
      <c r="F220" s="228" t="s">
        <v>315</v>
      </c>
    </row>
    <row r="221" spans="1:6" ht="36.75" thickBot="1">
      <c r="A221" s="446"/>
      <c r="B221" s="448"/>
      <c r="C221" s="70" t="s">
        <v>312</v>
      </c>
      <c r="D221" s="228" t="s">
        <v>315</v>
      </c>
      <c r="E221" s="135" t="s">
        <v>314</v>
      </c>
      <c r="F221" s="228" t="s">
        <v>315</v>
      </c>
    </row>
    <row r="222" spans="1:6" ht="36.75" thickBot="1">
      <c r="A222" s="446"/>
      <c r="B222" s="448"/>
      <c r="C222" s="70" t="s">
        <v>316</v>
      </c>
      <c r="D222" s="228" t="s">
        <v>315</v>
      </c>
      <c r="E222" s="135" t="s">
        <v>331</v>
      </c>
      <c r="F222" s="228" t="s">
        <v>315</v>
      </c>
    </row>
    <row r="223" spans="1:6" ht="36.75" thickBot="1">
      <c r="A223" s="446"/>
      <c r="B223" s="448"/>
      <c r="C223" s="70" t="s">
        <v>317</v>
      </c>
      <c r="D223" s="228" t="s">
        <v>315</v>
      </c>
      <c r="E223" s="135" t="s">
        <v>318</v>
      </c>
      <c r="F223" s="228" t="s">
        <v>315</v>
      </c>
    </row>
    <row r="224" spans="1:6" ht="36.75" thickBot="1">
      <c r="A224" s="446"/>
      <c r="B224" s="448"/>
      <c r="C224" s="70" t="s">
        <v>319</v>
      </c>
      <c r="D224" s="228" t="s">
        <v>315</v>
      </c>
      <c r="E224" s="135" t="s">
        <v>320</v>
      </c>
      <c r="F224" s="228" t="s">
        <v>315</v>
      </c>
    </row>
    <row r="225" spans="1:6" ht="24.75" thickBot="1">
      <c r="A225" s="446"/>
      <c r="B225" s="448"/>
      <c r="C225" s="70" t="s">
        <v>321</v>
      </c>
      <c r="D225" s="228" t="s">
        <v>315</v>
      </c>
      <c r="E225" s="135" t="s">
        <v>322</v>
      </c>
      <c r="F225" s="228" t="s">
        <v>315</v>
      </c>
    </row>
    <row r="226" spans="1:6" ht="24.75" thickBot="1">
      <c r="A226" s="446"/>
      <c r="B226" s="448"/>
      <c r="C226" s="72" t="s">
        <v>323</v>
      </c>
      <c r="D226" s="228" t="s">
        <v>315</v>
      </c>
      <c r="E226" s="135" t="s">
        <v>324</v>
      </c>
      <c r="F226" s="228" t="s">
        <v>315</v>
      </c>
    </row>
    <row r="227" spans="1:6" ht="24.75" customHeight="1" thickBot="1">
      <c r="A227" s="446"/>
      <c r="B227" s="448"/>
      <c r="C227" s="443" t="s">
        <v>325</v>
      </c>
      <c r="D227" s="450" t="s">
        <v>387</v>
      </c>
      <c r="E227" s="135" t="s">
        <v>327</v>
      </c>
      <c r="F227" s="228" t="s">
        <v>315</v>
      </c>
    </row>
    <row r="228" spans="1:6" ht="24.75" thickBot="1">
      <c r="A228" s="446"/>
      <c r="B228" s="449"/>
      <c r="C228" s="443"/>
      <c r="D228" s="450"/>
      <c r="E228" s="135" t="s">
        <v>328</v>
      </c>
      <c r="F228" s="228" t="s">
        <v>315</v>
      </c>
    </row>
    <row r="229" spans="1:6" ht="36.75" thickBot="1">
      <c r="A229" s="446" t="s">
        <v>670</v>
      </c>
      <c r="B229" s="447" t="str">
        <f>'zakładka 3 Budynki'!B30</f>
        <v>Budynek mieszkalny ul. Sowińskiego 28 b</v>
      </c>
      <c r="C229" s="70" t="s">
        <v>329</v>
      </c>
      <c r="D229" s="228" t="s">
        <v>315</v>
      </c>
      <c r="E229" s="135" t="s">
        <v>330</v>
      </c>
      <c r="F229" s="228" t="s">
        <v>315</v>
      </c>
    </row>
    <row r="230" spans="1:6" ht="36.75" thickBot="1">
      <c r="A230" s="446"/>
      <c r="B230" s="448"/>
      <c r="C230" s="70" t="s">
        <v>312</v>
      </c>
      <c r="D230" s="228" t="s">
        <v>315</v>
      </c>
      <c r="E230" s="135" t="s">
        <v>314</v>
      </c>
      <c r="F230" s="228" t="s">
        <v>315</v>
      </c>
    </row>
    <row r="231" spans="1:6" ht="36.75" thickBot="1">
      <c r="A231" s="446"/>
      <c r="B231" s="448"/>
      <c r="C231" s="70" t="s">
        <v>316</v>
      </c>
      <c r="D231" s="228" t="s">
        <v>315</v>
      </c>
      <c r="E231" s="135" t="s">
        <v>331</v>
      </c>
      <c r="F231" s="228" t="s">
        <v>315</v>
      </c>
    </row>
    <row r="232" spans="1:6" ht="36.75" thickBot="1">
      <c r="A232" s="446"/>
      <c r="B232" s="448"/>
      <c r="C232" s="70" t="s">
        <v>317</v>
      </c>
      <c r="D232" s="228" t="s">
        <v>315</v>
      </c>
      <c r="E232" s="135" t="s">
        <v>318</v>
      </c>
      <c r="F232" s="228" t="s">
        <v>315</v>
      </c>
    </row>
    <row r="233" spans="1:6" ht="36.75" thickBot="1">
      <c r="A233" s="446"/>
      <c r="B233" s="448"/>
      <c r="C233" s="70" t="s">
        <v>319</v>
      </c>
      <c r="D233" s="228" t="s">
        <v>315</v>
      </c>
      <c r="E233" s="135" t="s">
        <v>320</v>
      </c>
      <c r="F233" s="228" t="s">
        <v>315</v>
      </c>
    </row>
    <row r="234" spans="1:6" ht="24.75" thickBot="1">
      <c r="A234" s="446"/>
      <c r="B234" s="448"/>
      <c r="C234" s="70" t="s">
        <v>321</v>
      </c>
      <c r="D234" s="228" t="s">
        <v>315</v>
      </c>
      <c r="E234" s="135" t="s">
        <v>322</v>
      </c>
      <c r="F234" s="228" t="s">
        <v>315</v>
      </c>
    </row>
    <row r="235" spans="1:6" ht="24.75" thickBot="1">
      <c r="A235" s="446"/>
      <c r="B235" s="448"/>
      <c r="C235" s="72" t="s">
        <v>323</v>
      </c>
      <c r="D235" s="228" t="s">
        <v>315</v>
      </c>
      <c r="E235" s="135" t="s">
        <v>324</v>
      </c>
      <c r="F235" s="228" t="s">
        <v>315</v>
      </c>
    </row>
    <row r="236" spans="1:6" ht="24.75" customHeight="1" thickBot="1">
      <c r="A236" s="446"/>
      <c r="B236" s="448"/>
      <c r="C236" s="443" t="s">
        <v>325</v>
      </c>
      <c r="D236" s="450" t="s">
        <v>387</v>
      </c>
      <c r="E236" s="135" t="s">
        <v>327</v>
      </c>
      <c r="F236" s="228" t="s">
        <v>315</v>
      </c>
    </row>
    <row r="237" spans="1:6" ht="24.75" thickBot="1">
      <c r="A237" s="446"/>
      <c r="B237" s="449"/>
      <c r="C237" s="443"/>
      <c r="D237" s="450"/>
      <c r="E237" s="135" t="s">
        <v>328</v>
      </c>
      <c r="F237" s="228" t="s">
        <v>315</v>
      </c>
    </row>
    <row r="238" spans="1:6" ht="36.75" thickBot="1">
      <c r="A238" s="446" t="s">
        <v>671</v>
      </c>
      <c r="B238" s="447" t="str">
        <f>'zakładka 3 Budynki'!B31</f>
        <v>Budynek mieszkalny ul. Sowińskiego 30</v>
      </c>
      <c r="C238" s="70" t="s">
        <v>329</v>
      </c>
      <c r="D238" s="228" t="s">
        <v>315</v>
      </c>
      <c r="E238" s="135" t="s">
        <v>330</v>
      </c>
      <c r="F238" s="228" t="s">
        <v>315</v>
      </c>
    </row>
    <row r="239" spans="1:6" ht="36.75" thickBot="1">
      <c r="A239" s="446"/>
      <c r="B239" s="448"/>
      <c r="C239" s="70" t="s">
        <v>312</v>
      </c>
      <c r="D239" s="228" t="s">
        <v>315</v>
      </c>
      <c r="E239" s="135" t="s">
        <v>314</v>
      </c>
      <c r="F239" s="228" t="s">
        <v>315</v>
      </c>
    </row>
    <row r="240" spans="1:6" ht="36.75" thickBot="1">
      <c r="A240" s="446"/>
      <c r="B240" s="448"/>
      <c r="C240" s="70" t="s">
        <v>316</v>
      </c>
      <c r="D240" s="228" t="s">
        <v>315</v>
      </c>
      <c r="E240" s="135" t="s">
        <v>331</v>
      </c>
      <c r="F240" s="228" t="s">
        <v>315</v>
      </c>
    </row>
    <row r="241" spans="1:6" ht="36.75" thickBot="1">
      <c r="A241" s="446"/>
      <c r="B241" s="448"/>
      <c r="C241" s="70" t="s">
        <v>317</v>
      </c>
      <c r="D241" s="228" t="s">
        <v>315</v>
      </c>
      <c r="E241" s="135" t="s">
        <v>318</v>
      </c>
      <c r="F241" s="228" t="s">
        <v>315</v>
      </c>
    </row>
    <row r="242" spans="1:6" ht="36.75" thickBot="1">
      <c r="A242" s="446"/>
      <c r="B242" s="448"/>
      <c r="C242" s="70" t="s">
        <v>319</v>
      </c>
      <c r="D242" s="228" t="s">
        <v>315</v>
      </c>
      <c r="E242" s="135" t="s">
        <v>320</v>
      </c>
      <c r="F242" s="228" t="s">
        <v>315</v>
      </c>
    </row>
    <row r="243" spans="1:6" ht="24.75" thickBot="1">
      <c r="A243" s="446"/>
      <c r="B243" s="448"/>
      <c r="C243" s="70" t="s">
        <v>321</v>
      </c>
      <c r="D243" s="228" t="s">
        <v>315</v>
      </c>
      <c r="E243" s="135" t="s">
        <v>322</v>
      </c>
      <c r="F243" s="228" t="s">
        <v>315</v>
      </c>
    </row>
    <row r="244" spans="1:6" ht="24.75" thickBot="1">
      <c r="A244" s="446"/>
      <c r="B244" s="448"/>
      <c r="C244" s="72" t="s">
        <v>323</v>
      </c>
      <c r="D244" s="228" t="s">
        <v>315</v>
      </c>
      <c r="E244" s="135" t="s">
        <v>324</v>
      </c>
      <c r="F244" s="228" t="s">
        <v>315</v>
      </c>
    </row>
    <row r="245" spans="1:6" ht="24.75" customHeight="1" thickBot="1">
      <c r="A245" s="446"/>
      <c r="B245" s="448"/>
      <c r="C245" s="443" t="s">
        <v>325</v>
      </c>
      <c r="D245" s="450" t="s">
        <v>387</v>
      </c>
      <c r="E245" s="135" t="s">
        <v>327</v>
      </c>
      <c r="F245" s="228" t="s">
        <v>315</v>
      </c>
    </row>
    <row r="246" spans="1:6" ht="24.75" thickBot="1">
      <c r="A246" s="446"/>
      <c r="B246" s="449"/>
      <c r="C246" s="443"/>
      <c r="D246" s="450"/>
      <c r="E246" s="135" t="s">
        <v>328</v>
      </c>
      <c r="F246" s="228" t="s">
        <v>315</v>
      </c>
    </row>
    <row r="247" spans="1:6" ht="36.75" thickBot="1">
      <c r="A247" s="446" t="s">
        <v>672</v>
      </c>
      <c r="B247" s="447" t="str">
        <f>'zakładka 3 Budynki'!B32</f>
        <v>Budynek mieszkalny ul. 3 Maja 12 </v>
      </c>
      <c r="C247" s="70" t="s">
        <v>329</v>
      </c>
      <c r="D247" s="228" t="s">
        <v>315</v>
      </c>
      <c r="E247" s="135" t="s">
        <v>330</v>
      </c>
      <c r="F247" s="228" t="s">
        <v>315</v>
      </c>
    </row>
    <row r="248" spans="1:6" ht="36.75" thickBot="1">
      <c r="A248" s="446"/>
      <c r="B248" s="448"/>
      <c r="C248" s="70" t="s">
        <v>312</v>
      </c>
      <c r="D248" s="228" t="s">
        <v>315</v>
      </c>
      <c r="E248" s="135" t="s">
        <v>314</v>
      </c>
      <c r="F248" s="228" t="s">
        <v>315</v>
      </c>
    </row>
    <row r="249" spans="1:6" ht="36.75" thickBot="1">
      <c r="A249" s="446"/>
      <c r="B249" s="448"/>
      <c r="C249" s="70" t="s">
        <v>316</v>
      </c>
      <c r="D249" s="228" t="s">
        <v>315</v>
      </c>
      <c r="E249" s="135" t="s">
        <v>331</v>
      </c>
      <c r="F249" s="228" t="s">
        <v>315</v>
      </c>
    </row>
    <row r="250" spans="1:6" ht="36.75" thickBot="1">
      <c r="A250" s="446"/>
      <c r="B250" s="448"/>
      <c r="C250" s="70" t="s">
        <v>317</v>
      </c>
      <c r="D250" s="228" t="s">
        <v>315</v>
      </c>
      <c r="E250" s="135" t="s">
        <v>318</v>
      </c>
      <c r="F250" s="228" t="s">
        <v>315</v>
      </c>
    </row>
    <row r="251" spans="1:6" ht="36.75" thickBot="1">
      <c r="A251" s="446"/>
      <c r="B251" s="448"/>
      <c r="C251" s="70" t="s">
        <v>319</v>
      </c>
      <c r="D251" s="228" t="s">
        <v>315</v>
      </c>
      <c r="E251" s="135" t="s">
        <v>320</v>
      </c>
      <c r="F251" s="228" t="s">
        <v>315</v>
      </c>
    </row>
    <row r="252" spans="1:6" ht="24.75" thickBot="1">
      <c r="A252" s="446"/>
      <c r="B252" s="448"/>
      <c r="C252" s="70" t="s">
        <v>321</v>
      </c>
      <c r="D252" s="228" t="s">
        <v>315</v>
      </c>
      <c r="E252" s="135" t="s">
        <v>322</v>
      </c>
      <c r="F252" s="228" t="s">
        <v>315</v>
      </c>
    </row>
    <row r="253" spans="1:6" ht="24.75" thickBot="1">
      <c r="A253" s="446"/>
      <c r="B253" s="448"/>
      <c r="C253" s="72" t="s">
        <v>323</v>
      </c>
      <c r="D253" s="228" t="s">
        <v>315</v>
      </c>
      <c r="E253" s="135" t="s">
        <v>324</v>
      </c>
      <c r="F253" s="228" t="s">
        <v>315</v>
      </c>
    </row>
    <row r="254" spans="1:6" ht="24.75" customHeight="1" thickBot="1">
      <c r="A254" s="446"/>
      <c r="B254" s="448"/>
      <c r="C254" s="443" t="s">
        <v>325</v>
      </c>
      <c r="D254" s="450" t="s">
        <v>387</v>
      </c>
      <c r="E254" s="135" t="s">
        <v>327</v>
      </c>
      <c r="F254" s="228" t="s">
        <v>315</v>
      </c>
    </row>
    <row r="255" spans="1:6" ht="24.75" thickBot="1">
      <c r="A255" s="446"/>
      <c r="B255" s="449"/>
      <c r="C255" s="443"/>
      <c r="D255" s="450"/>
      <c r="E255" s="135" t="s">
        <v>328</v>
      </c>
      <c r="F255" s="228" t="s">
        <v>315</v>
      </c>
    </row>
    <row r="256" spans="1:6" ht="36.75" thickBot="1">
      <c r="A256" s="446" t="s">
        <v>673</v>
      </c>
      <c r="B256" s="447" t="str">
        <f>'zakładka 3 Budynki'!B33</f>
        <v>Budynek mieszkalny ul. 3 Maja 16</v>
      </c>
      <c r="C256" s="70" t="s">
        <v>329</v>
      </c>
      <c r="D256" s="228" t="s">
        <v>315</v>
      </c>
      <c r="E256" s="135" t="s">
        <v>330</v>
      </c>
      <c r="F256" s="228" t="s">
        <v>315</v>
      </c>
    </row>
    <row r="257" spans="1:6" ht="36.75" thickBot="1">
      <c r="A257" s="446"/>
      <c r="B257" s="448"/>
      <c r="C257" s="70" t="s">
        <v>312</v>
      </c>
      <c r="D257" s="228" t="s">
        <v>315</v>
      </c>
      <c r="E257" s="135" t="s">
        <v>314</v>
      </c>
      <c r="F257" s="228" t="s">
        <v>315</v>
      </c>
    </row>
    <row r="258" spans="1:6" ht="36.75" thickBot="1">
      <c r="A258" s="446"/>
      <c r="B258" s="448"/>
      <c r="C258" s="70" t="s">
        <v>316</v>
      </c>
      <c r="D258" s="228" t="s">
        <v>315</v>
      </c>
      <c r="E258" s="135" t="s">
        <v>331</v>
      </c>
      <c r="F258" s="228" t="s">
        <v>315</v>
      </c>
    </row>
    <row r="259" spans="1:6" ht="36.75" thickBot="1">
      <c r="A259" s="446"/>
      <c r="B259" s="448"/>
      <c r="C259" s="70" t="s">
        <v>317</v>
      </c>
      <c r="D259" s="228" t="s">
        <v>315</v>
      </c>
      <c r="E259" s="135" t="s">
        <v>318</v>
      </c>
      <c r="F259" s="228" t="s">
        <v>315</v>
      </c>
    </row>
    <row r="260" spans="1:6" ht="36.75" thickBot="1">
      <c r="A260" s="446"/>
      <c r="B260" s="448"/>
      <c r="C260" s="70" t="s">
        <v>319</v>
      </c>
      <c r="D260" s="228" t="s">
        <v>315</v>
      </c>
      <c r="E260" s="135" t="s">
        <v>320</v>
      </c>
      <c r="F260" s="228" t="s">
        <v>315</v>
      </c>
    </row>
    <row r="261" spans="1:6" ht="24.75" thickBot="1">
      <c r="A261" s="446"/>
      <c r="B261" s="448"/>
      <c r="C261" s="70" t="s">
        <v>321</v>
      </c>
      <c r="D261" s="228" t="s">
        <v>315</v>
      </c>
      <c r="E261" s="135" t="s">
        <v>322</v>
      </c>
      <c r="F261" s="228" t="s">
        <v>315</v>
      </c>
    </row>
    <row r="262" spans="1:6" ht="24.75" thickBot="1">
      <c r="A262" s="446"/>
      <c r="B262" s="448"/>
      <c r="C262" s="72" t="s">
        <v>323</v>
      </c>
      <c r="D262" s="228" t="s">
        <v>315</v>
      </c>
      <c r="E262" s="135" t="s">
        <v>324</v>
      </c>
      <c r="F262" s="228" t="s">
        <v>315</v>
      </c>
    </row>
    <row r="263" spans="1:6" ht="24.75" customHeight="1" thickBot="1">
      <c r="A263" s="446"/>
      <c r="B263" s="448"/>
      <c r="C263" s="443" t="s">
        <v>325</v>
      </c>
      <c r="D263" s="450" t="s">
        <v>387</v>
      </c>
      <c r="E263" s="135" t="s">
        <v>327</v>
      </c>
      <c r="F263" s="228" t="s">
        <v>315</v>
      </c>
    </row>
    <row r="264" spans="1:6" ht="24.75" thickBot="1">
      <c r="A264" s="446"/>
      <c r="B264" s="449"/>
      <c r="C264" s="443"/>
      <c r="D264" s="450"/>
      <c r="E264" s="135" t="s">
        <v>328</v>
      </c>
      <c r="F264" s="228" t="s">
        <v>315</v>
      </c>
    </row>
    <row r="265" spans="1:6" ht="36.75" thickBot="1">
      <c r="A265" s="446" t="s">
        <v>674</v>
      </c>
      <c r="B265" s="447" t="str">
        <f>'zakładka 3 Budynki'!B34</f>
        <v>Budynek mieszkalny ul. Sikorskiego 27</v>
      </c>
      <c r="C265" s="70" t="s">
        <v>329</v>
      </c>
      <c r="D265" s="228" t="s">
        <v>315</v>
      </c>
      <c r="E265" s="135" t="s">
        <v>330</v>
      </c>
      <c r="F265" s="228" t="s">
        <v>315</v>
      </c>
    </row>
    <row r="266" spans="1:6" ht="36.75" thickBot="1">
      <c r="A266" s="446"/>
      <c r="B266" s="448"/>
      <c r="C266" s="70" t="s">
        <v>312</v>
      </c>
      <c r="D266" s="228" t="s">
        <v>315</v>
      </c>
      <c r="E266" s="135" t="s">
        <v>314</v>
      </c>
      <c r="F266" s="228" t="s">
        <v>315</v>
      </c>
    </row>
    <row r="267" spans="1:6" ht="36.75" thickBot="1">
      <c r="A267" s="446"/>
      <c r="B267" s="448"/>
      <c r="C267" s="70" t="s">
        <v>316</v>
      </c>
      <c r="D267" s="228" t="s">
        <v>315</v>
      </c>
      <c r="E267" s="135" t="s">
        <v>331</v>
      </c>
      <c r="F267" s="228" t="s">
        <v>315</v>
      </c>
    </row>
    <row r="268" spans="1:6" ht="36.75" thickBot="1">
      <c r="A268" s="446"/>
      <c r="B268" s="448"/>
      <c r="C268" s="70" t="s">
        <v>317</v>
      </c>
      <c r="D268" s="228" t="s">
        <v>315</v>
      </c>
      <c r="E268" s="135" t="s">
        <v>318</v>
      </c>
      <c r="F268" s="228" t="s">
        <v>315</v>
      </c>
    </row>
    <row r="269" spans="1:6" ht="36.75" thickBot="1">
      <c r="A269" s="446"/>
      <c r="B269" s="448"/>
      <c r="C269" s="70" t="s">
        <v>319</v>
      </c>
      <c r="D269" s="228" t="s">
        <v>315</v>
      </c>
      <c r="E269" s="135" t="s">
        <v>320</v>
      </c>
      <c r="F269" s="228" t="s">
        <v>315</v>
      </c>
    </row>
    <row r="270" spans="1:6" ht="24.75" thickBot="1">
      <c r="A270" s="446"/>
      <c r="B270" s="448"/>
      <c r="C270" s="70" t="s">
        <v>321</v>
      </c>
      <c r="D270" s="228" t="s">
        <v>315</v>
      </c>
      <c r="E270" s="135" t="s">
        <v>322</v>
      </c>
      <c r="F270" s="228" t="s">
        <v>315</v>
      </c>
    </row>
    <row r="271" spans="1:6" ht="24.75" thickBot="1">
      <c r="A271" s="446"/>
      <c r="B271" s="448"/>
      <c r="C271" s="72" t="s">
        <v>323</v>
      </c>
      <c r="D271" s="228" t="s">
        <v>315</v>
      </c>
      <c r="E271" s="135" t="s">
        <v>324</v>
      </c>
      <c r="F271" s="228" t="s">
        <v>315</v>
      </c>
    </row>
    <row r="272" spans="1:6" ht="24.75" customHeight="1" thickBot="1">
      <c r="A272" s="446"/>
      <c r="B272" s="448"/>
      <c r="C272" s="443" t="s">
        <v>325</v>
      </c>
      <c r="D272" s="450" t="s">
        <v>387</v>
      </c>
      <c r="E272" s="135" t="s">
        <v>327</v>
      </c>
      <c r="F272" s="228" t="s">
        <v>315</v>
      </c>
    </row>
    <row r="273" spans="1:6" ht="24.75" thickBot="1">
      <c r="A273" s="446"/>
      <c r="B273" s="449"/>
      <c r="C273" s="443"/>
      <c r="D273" s="450"/>
      <c r="E273" s="135" t="s">
        <v>328</v>
      </c>
      <c r="F273" s="228" t="s">
        <v>315</v>
      </c>
    </row>
    <row r="274" spans="1:6" ht="36.75" thickBot="1">
      <c r="A274" s="446" t="s">
        <v>675</v>
      </c>
      <c r="B274" s="447" t="str">
        <f>'zakładka 3 Budynki'!B35</f>
        <v>Budynek mieszkalny ul. Sikorskiego 29</v>
      </c>
      <c r="C274" s="70" t="s">
        <v>329</v>
      </c>
      <c r="D274" s="228" t="s">
        <v>315</v>
      </c>
      <c r="E274" s="135" t="s">
        <v>330</v>
      </c>
      <c r="F274" s="228" t="s">
        <v>315</v>
      </c>
    </row>
    <row r="275" spans="1:6" ht="36.75" thickBot="1">
      <c r="A275" s="446"/>
      <c r="B275" s="448"/>
      <c r="C275" s="70" t="s">
        <v>312</v>
      </c>
      <c r="D275" s="228" t="s">
        <v>315</v>
      </c>
      <c r="E275" s="135" t="s">
        <v>314</v>
      </c>
      <c r="F275" s="228" t="s">
        <v>315</v>
      </c>
    </row>
    <row r="276" spans="1:6" ht="36.75" thickBot="1">
      <c r="A276" s="446"/>
      <c r="B276" s="448"/>
      <c r="C276" s="70" t="s">
        <v>316</v>
      </c>
      <c r="D276" s="228" t="s">
        <v>315</v>
      </c>
      <c r="E276" s="135" t="s">
        <v>331</v>
      </c>
      <c r="F276" s="228" t="s">
        <v>315</v>
      </c>
    </row>
    <row r="277" spans="1:6" ht="36.75" thickBot="1">
      <c r="A277" s="446"/>
      <c r="B277" s="448"/>
      <c r="C277" s="70" t="s">
        <v>317</v>
      </c>
      <c r="D277" s="228" t="s">
        <v>315</v>
      </c>
      <c r="E277" s="135" t="s">
        <v>318</v>
      </c>
      <c r="F277" s="228" t="s">
        <v>315</v>
      </c>
    </row>
    <row r="278" spans="1:6" ht="36.75" thickBot="1">
      <c r="A278" s="446"/>
      <c r="B278" s="448"/>
      <c r="C278" s="70" t="s">
        <v>319</v>
      </c>
      <c r="D278" s="228" t="s">
        <v>315</v>
      </c>
      <c r="E278" s="135" t="s">
        <v>320</v>
      </c>
      <c r="F278" s="228" t="s">
        <v>315</v>
      </c>
    </row>
    <row r="279" spans="1:6" ht="24.75" thickBot="1">
      <c r="A279" s="446"/>
      <c r="B279" s="448"/>
      <c r="C279" s="70" t="s">
        <v>321</v>
      </c>
      <c r="D279" s="228" t="s">
        <v>315</v>
      </c>
      <c r="E279" s="135" t="s">
        <v>322</v>
      </c>
      <c r="F279" s="228" t="s">
        <v>315</v>
      </c>
    </row>
    <row r="280" spans="1:6" ht="24.75" thickBot="1">
      <c r="A280" s="446"/>
      <c r="B280" s="448"/>
      <c r="C280" s="72" t="s">
        <v>323</v>
      </c>
      <c r="D280" s="228" t="s">
        <v>315</v>
      </c>
      <c r="E280" s="135" t="s">
        <v>324</v>
      </c>
      <c r="F280" s="228" t="s">
        <v>315</v>
      </c>
    </row>
    <row r="281" spans="1:6" ht="24.75" customHeight="1" thickBot="1">
      <c r="A281" s="446"/>
      <c r="B281" s="448"/>
      <c r="C281" s="443" t="s">
        <v>325</v>
      </c>
      <c r="D281" s="450" t="s">
        <v>387</v>
      </c>
      <c r="E281" s="135" t="s">
        <v>327</v>
      </c>
      <c r="F281" s="228" t="s">
        <v>315</v>
      </c>
    </row>
    <row r="282" spans="1:6" ht="24.75" thickBot="1">
      <c r="A282" s="446"/>
      <c r="B282" s="449"/>
      <c r="C282" s="443"/>
      <c r="D282" s="450"/>
      <c r="E282" s="135" t="s">
        <v>328</v>
      </c>
      <c r="F282" s="228" t="s">
        <v>315</v>
      </c>
    </row>
    <row r="283" spans="1:6" ht="36.75" thickBot="1">
      <c r="A283" s="446" t="s">
        <v>676</v>
      </c>
      <c r="B283" s="447" t="str">
        <f>'zakładka 3 Budynki'!B36</f>
        <v>Budynek mieszkalny ul. Daszyńskiego 1</v>
      </c>
      <c r="C283" s="70" t="s">
        <v>329</v>
      </c>
      <c r="D283" s="228" t="s">
        <v>315</v>
      </c>
      <c r="E283" s="135" t="s">
        <v>330</v>
      </c>
      <c r="F283" s="228" t="s">
        <v>315</v>
      </c>
    </row>
    <row r="284" spans="1:6" ht="36.75" thickBot="1">
      <c r="A284" s="446"/>
      <c r="B284" s="448"/>
      <c r="C284" s="70" t="s">
        <v>312</v>
      </c>
      <c r="D284" s="228" t="s">
        <v>315</v>
      </c>
      <c r="E284" s="135" t="s">
        <v>314</v>
      </c>
      <c r="F284" s="228" t="s">
        <v>315</v>
      </c>
    </row>
    <row r="285" spans="1:6" ht="36.75" thickBot="1">
      <c r="A285" s="446"/>
      <c r="B285" s="448"/>
      <c r="C285" s="70" t="s">
        <v>316</v>
      </c>
      <c r="D285" s="228" t="s">
        <v>315</v>
      </c>
      <c r="E285" s="135" t="s">
        <v>331</v>
      </c>
      <c r="F285" s="228" t="s">
        <v>315</v>
      </c>
    </row>
    <row r="286" spans="1:6" ht="36.75" thickBot="1">
      <c r="A286" s="446"/>
      <c r="B286" s="448"/>
      <c r="C286" s="70" t="s">
        <v>317</v>
      </c>
      <c r="D286" s="228" t="s">
        <v>315</v>
      </c>
      <c r="E286" s="135" t="s">
        <v>318</v>
      </c>
      <c r="F286" s="228" t="s">
        <v>315</v>
      </c>
    </row>
    <row r="287" spans="1:6" ht="36.75" thickBot="1">
      <c r="A287" s="446"/>
      <c r="B287" s="448"/>
      <c r="C287" s="70" t="s">
        <v>319</v>
      </c>
      <c r="D287" s="228" t="s">
        <v>315</v>
      </c>
      <c r="E287" s="135" t="s">
        <v>320</v>
      </c>
      <c r="F287" s="228" t="s">
        <v>315</v>
      </c>
    </row>
    <row r="288" spans="1:6" ht="24.75" thickBot="1">
      <c r="A288" s="446"/>
      <c r="B288" s="448"/>
      <c r="C288" s="70" t="s">
        <v>321</v>
      </c>
      <c r="D288" s="228" t="s">
        <v>315</v>
      </c>
      <c r="E288" s="135" t="s">
        <v>322</v>
      </c>
      <c r="F288" s="228" t="s">
        <v>315</v>
      </c>
    </row>
    <row r="289" spans="1:6" ht="24.75" thickBot="1">
      <c r="A289" s="446"/>
      <c r="B289" s="448"/>
      <c r="C289" s="72" t="s">
        <v>323</v>
      </c>
      <c r="D289" s="228" t="s">
        <v>315</v>
      </c>
      <c r="E289" s="135" t="s">
        <v>324</v>
      </c>
      <c r="F289" s="228" t="s">
        <v>315</v>
      </c>
    </row>
    <row r="290" spans="1:6" ht="24.75" customHeight="1" thickBot="1">
      <c r="A290" s="446"/>
      <c r="B290" s="448"/>
      <c r="C290" s="443" t="s">
        <v>325</v>
      </c>
      <c r="D290" s="450" t="s">
        <v>387</v>
      </c>
      <c r="E290" s="135" t="s">
        <v>327</v>
      </c>
      <c r="F290" s="228" t="s">
        <v>315</v>
      </c>
    </row>
    <row r="291" spans="1:6" ht="24.75" thickBot="1">
      <c r="A291" s="446"/>
      <c r="B291" s="449"/>
      <c r="C291" s="443"/>
      <c r="D291" s="450"/>
      <c r="E291" s="135" t="s">
        <v>328</v>
      </c>
      <c r="F291" s="228" t="s">
        <v>315</v>
      </c>
    </row>
    <row r="292" spans="1:6" ht="36.75" thickBot="1">
      <c r="A292" s="446" t="s">
        <v>677</v>
      </c>
      <c r="B292" s="447" t="str">
        <f>'zakładka 3 Budynki'!B37</f>
        <v>Budynek mieszkalny ul. Przemysłowa 4B</v>
      </c>
      <c r="C292" s="70" t="s">
        <v>329</v>
      </c>
      <c r="D292" s="228" t="s">
        <v>315</v>
      </c>
      <c r="E292" s="135" t="s">
        <v>330</v>
      </c>
      <c r="F292" s="228" t="s">
        <v>315</v>
      </c>
    </row>
    <row r="293" spans="1:6" ht="36.75" thickBot="1">
      <c r="A293" s="446"/>
      <c r="B293" s="448"/>
      <c r="C293" s="70" t="s">
        <v>312</v>
      </c>
      <c r="D293" s="228" t="s">
        <v>315</v>
      </c>
      <c r="E293" s="135" t="s">
        <v>314</v>
      </c>
      <c r="F293" s="228" t="s">
        <v>315</v>
      </c>
    </row>
    <row r="294" spans="1:6" ht="36.75" thickBot="1">
      <c r="A294" s="446"/>
      <c r="B294" s="448"/>
      <c r="C294" s="70" t="s">
        <v>316</v>
      </c>
      <c r="D294" s="228" t="s">
        <v>315</v>
      </c>
      <c r="E294" s="135" t="s">
        <v>331</v>
      </c>
      <c r="F294" s="228" t="s">
        <v>315</v>
      </c>
    </row>
    <row r="295" spans="1:6" ht="36.75" thickBot="1">
      <c r="A295" s="446"/>
      <c r="B295" s="448"/>
      <c r="C295" s="70" t="s">
        <v>317</v>
      </c>
      <c r="D295" s="228" t="s">
        <v>315</v>
      </c>
      <c r="E295" s="135" t="s">
        <v>318</v>
      </c>
      <c r="F295" s="228" t="s">
        <v>315</v>
      </c>
    </row>
    <row r="296" spans="1:6" ht="36.75" thickBot="1">
      <c r="A296" s="446"/>
      <c r="B296" s="448"/>
      <c r="C296" s="70" t="s">
        <v>319</v>
      </c>
      <c r="D296" s="228" t="s">
        <v>315</v>
      </c>
      <c r="E296" s="135" t="s">
        <v>320</v>
      </c>
      <c r="F296" s="228" t="s">
        <v>315</v>
      </c>
    </row>
    <row r="297" spans="1:6" ht="24.75" thickBot="1">
      <c r="A297" s="446"/>
      <c r="B297" s="448"/>
      <c r="C297" s="70" t="s">
        <v>321</v>
      </c>
      <c r="D297" s="228" t="s">
        <v>315</v>
      </c>
      <c r="E297" s="135" t="s">
        <v>322</v>
      </c>
      <c r="F297" s="228" t="s">
        <v>315</v>
      </c>
    </row>
    <row r="298" spans="1:6" ht="24.75" thickBot="1">
      <c r="A298" s="446"/>
      <c r="B298" s="448"/>
      <c r="C298" s="72" t="s">
        <v>323</v>
      </c>
      <c r="D298" s="228" t="s">
        <v>315</v>
      </c>
      <c r="E298" s="135" t="s">
        <v>324</v>
      </c>
      <c r="F298" s="228" t="s">
        <v>315</v>
      </c>
    </row>
    <row r="299" spans="1:6" ht="24.75" customHeight="1" thickBot="1">
      <c r="A299" s="446"/>
      <c r="B299" s="448"/>
      <c r="C299" s="443" t="s">
        <v>325</v>
      </c>
      <c r="D299" s="450" t="s">
        <v>387</v>
      </c>
      <c r="E299" s="135" t="s">
        <v>327</v>
      </c>
      <c r="F299" s="228" t="s">
        <v>315</v>
      </c>
    </row>
    <row r="300" spans="1:6" ht="24.75" thickBot="1">
      <c r="A300" s="446"/>
      <c r="B300" s="449"/>
      <c r="C300" s="443"/>
      <c r="D300" s="450"/>
      <c r="E300" s="135" t="s">
        <v>328</v>
      </c>
      <c r="F300" s="228" t="s">
        <v>315</v>
      </c>
    </row>
    <row r="301" spans="1:6" ht="36.75" thickBot="1">
      <c r="A301" s="446" t="s">
        <v>678</v>
      </c>
      <c r="B301" s="447" t="str">
        <f>'zakładka 3 Budynki'!B38</f>
        <v>Budynek mieszkalny ul. Serocka 32</v>
      </c>
      <c r="C301" s="70" t="s">
        <v>329</v>
      </c>
      <c r="D301" s="228" t="s">
        <v>315</v>
      </c>
      <c r="E301" s="135" t="s">
        <v>330</v>
      </c>
      <c r="F301" s="228" t="s">
        <v>315</v>
      </c>
    </row>
    <row r="302" spans="1:6" ht="36.75" thickBot="1">
      <c r="A302" s="446"/>
      <c r="B302" s="448"/>
      <c r="C302" s="70" t="s">
        <v>312</v>
      </c>
      <c r="D302" s="228" t="s">
        <v>315</v>
      </c>
      <c r="E302" s="135" t="s">
        <v>314</v>
      </c>
      <c r="F302" s="228" t="s">
        <v>315</v>
      </c>
    </row>
    <row r="303" spans="1:6" ht="36.75" thickBot="1">
      <c r="A303" s="446"/>
      <c r="B303" s="448"/>
      <c r="C303" s="70" t="s">
        <v>316</v>
      </c>
      <c r="D303" s="228" t="s">
        <v>315</v>
      </c>
      <c r="E303" s="135" t="s">
        <v>331</v>
      </c>
      <c r="F303" s="228" t="s">
        <v>315</v>
      </c>
    </row>
    <row r="304" spans="1:6" ht="36.75" thickBot="1">
      <c r="A304" s="446"/>
      <c r="B304" s="448"/>
      <c r="C304" s="70" t="s">
        <v>317</v>
      </c>
      <c r="D304" s="228" t="s">
        <v>315</v>
      </c>
      <c r="E304" s="135" t="s">
        <v>318</v>
      </c>
      <c r="F304" s="228" t="s">
        <v>315</v>
      </c>
    </row>
    <row r="305" spans="1:6" ht="36.75" thickBot="1">
      <c r="A305" s="446"/>
      <c r="B305" s="448"/>
      <c r="C305" s="70" t="s">
        <v>319</v>
      </c>
      <c r="D305" s="228" t="s">
        <v>315</v>
      </c>
      <c r="E305" s="135" t="s">
        <v>320</v>
      </c>
      <c r="F305" s="228" t="s">
        <v>315</v>
      </c>
    </row>
    <row r="306" spans="1:6" ht="24.75" thickBot="1">
      <c r="A306" s="446"/>
      <c r="B306" s="448"/>
      <c r="C306" s="70" t="s">
        <v>321</v>
      </c>
      <c r="D306" s="228" t="s">
        <v>315</v>
      </c>
      <c r="E306" s="135" t="s">
        <v>322</v>
      </c>
      <c r="F306" s="228" t="s">
        <v>315</v>
      </c>
    </row>
    <row r="307" spans="1:6" ht="24.75" thickBot="1">
      <c r="A307" s="446"/>
      <c r="B307" s="448"/>
      <c r="C307" s="72" t="s">
        <v>323</v>
      </c>
      <c r="D307" s="228" t="s">
        <v>315</v>
      </c>
      <c r="E307" s="135" t="s">
        <v>324</v>
      </c>
      <c r="F307" s="228" t="s">
        <v>315</v>
      </c>
    </row>
    <row r="308" spans="1:6" ht="24.75" customHeight="1" thickBot="1">
      <c r="A308" s="446"/>
      <c r="B308" s="448"/>
      <c r="C308" s="443" t="s">
        <v>325</v>
      </c>
      <c r="D308" s="450" t="s">
        <v>387</v>
      </c>
      <c r="E308" s="135" t="s">
        <v>327</v>
      </c>
      <c r="F308" s="228" t="s">
        <v>315</v>
      </c>
    </row>
    <row r="309" spans="1:6" ht="24.75" thickBot="1">
      <c r="A309" s="446"/>
      <c r="B309" s="449"/>
      <c r="C309" s="443"/>
      <c r="D309" s="450"/>
      <c r="E309" s="135" t="s">
        <v>328</v>
      </c>
      <c r="F309" s="228" t="s">
        <v>315</v>
      </c>
    </row>
    <row r="310" spans="1:6" ht="36.75" thickBot="1">
      <c r="A310" s="446" t="s">
        <v>679</v>
      </c>
      <c r="B310" s="447" t="str">
        <f>'zakładka 3 Budynki'!B39</f>
        <v>Budynek mieszkalny ul. Na skarpie 26</v>
      </c>
      <c r="C310" s="70" t="s">
        <v>329</v>
      </c>
      <c r="D310" s="228" t="s">
        <v>315</v>
      </c>
      <c r="E310" s="135" t="s">
        <v>330</v>
      </c>
      <c r="F310" s="228" t="s">
        <v>315</v>
      </c>
    </row>
    <row r="311" spans="1:6" ht="36.75" thickBot="1">
      <c r="A311" s="446"/>
      <c r="B311" s="448"/>
      <c r="C311" s="70" t="s">
        <v>312</v>
      </c>
      <c r="D311" s="228" t="s">
        <v>315</v>
      </c>
      <c r="E311" s="135" t="s">
        <v>314</v>
      </c>
      <c r="F311" s="228" t="s">
        <v>315</v>
      </c>
    </row>
    <row r="312" spans="1:6" ht="36.75" thickBot="1">
      <c r="A312" s="446"/>
      <c r="B312" s="448"/>
      <c r="C312" s="70" t="s">
        <v>316</v>
      </c>
      <c r="D312" s="228" t="s">
        <v>315</v>
      </c>
      <c r="E312" s="135" t="s">
        <v>331</v>
      </c>
      <c r="F312" s="228" t="s">
        <v>315</v>
      </c>
    </row>
    <row r="313" spans="1:6" ht="36.75" thickBot="1">
      <c r="A313" s="446"/>
      <c r="B313" s="448"/>
      <c r="C313" s="70" t="s">
        <v>317</v>
      </c>
      <c r="D313" s="228" t="s">
        <v>315</v>
      </c>
      <c r="E313" s="135" t="s">
        <v>318</v>
      </c>
      <c r="F313" s="228" t="s">
        <v>315</v>
      </c>
    </row>
    <row r="314" spans="1:6" ht="36.75" thickBot="1">
      <c r="A314" s="446"/>
      <c r="B314" s="448"/>
      <c r="C314" s="70" t="s">
        <v>319</v>
      </c>
      <c r="D314" s="228" t="s">
        <v>315</v>
      </c>
      <c r="E314" s="135" t="s">
        <v>320</v>
      </c>
      <c r="F314" s="228" t="s">
        <v>315</v>
      </c>
    </row>
    <row r="315" spans="1:6" ht="24.75" thickBot="1">
      <c r="A315" s="446"/>
      <c r="B315" s="448"/>
      <c r="C315" s="70" t="s">
        <v>321</v>
      </c>
      <c r="D315" s="228" t="s">
        <v>315</v>
      </c>
      <c r="E315" s="135" t="s">
        <v>322</v>
      </c>
      <c r="F315" s="228" t="s">
        <v>315</v>
      </c>
    </row>
    <row r="316" spans="1:6" ht="24.75" thickBot="1">
      <c r="A316" s="446"/>
      <c r="B316" s="448"/>
      <c r="C316" s="72" t="s">
        <v>323</v>
      </c>
      <c r="D316" s="228" t="s">
        <v>315</v>
      </c>
      <c r="E316" s="135" t="s">
        <v>324</v>
      </c>
      <c r="F316" s="228" t="s">
        <v>315</v>
      </c>
    </row>
    <row r="317" spans="1:6" ht="24.75" customHeight="1" thickBot="1">
      <c r="A317" s="446"/>
      <c r="B317" s="448"/>
      <c r="C317" s="443" t="s">
        <v>325</v>
      </c>
      <c r="D317" s="450" t="s">
        <v>387</v>
      </c>
      <c r="E317" s="135" t="s">
        <v>327</v>
      </c>
      <c r="F317" s="228" t="s">
        <v>315</v>
      </c>
    </row>
    <row r="318" spans="1:6" ht="24.75" thickBot="1">
      <c r="A318" s="446"/>
      <c r="B318" s="449"/>
      <c r="C318" s="443"/>
      <c r="D318" s="450"/>
      <c r="E318" s="135" t="s">
        <v>328</v>
      </c>
      <c r="F318" s="228" t="s">
        <v>315</v>
      </c>
    </row>
    <row r="319" spans="1:6" ht="36.75" thickBot="1">
      <c r="A319" s="446" t="s">
        <v>680</v>
      </c>
      <c r="B319" s="447" t="str">
        <f>'zakładka 3 Budynki'!B40</f>
        <v>Budynek mieszkalny ul. Kościuszki 41 B</v>
      </c>
      <c r="C319" s="70" t="s">
        <v>329</v>
      </c>
      <c r="D319" s="228" t="s">
        <v>315</v>
      </c>
      <c r="E319" s="135" t="s">
        <v>330</v>
      </c>
      <c r="F319" s="228" t="s">
        <v>315</v>
      </c>
    </row>
    <row r="320" spans="1:6" ht="36.75" thickBot="1">
      <c r="A320" s="446"/>
      <c r="B320" s="448"/>
      <c r="C320" s="70" t="s">
        <v>312</v>
      </c>
      <c r="D320" s="228" t="s">
        <v>315</v>
      </c>
      <c r="E320" s="135" t="s">
        <v>314</v>
      </c>
      <c r="F320" s="228" t="s">
        <v>315</v>
      </c>
    </row>
    <row r="321" spans="1:6" ht="36.75" thickBot="1">
      <c r="A321" s="446"/>
      <c r="B321" s="448"/>
      <c r="C321" s="70" t="s">
        <v>316</v>
      </c>
      <c r="D321" s="228" t="s">
        <v>315</v>
      </c>
      <c r="E321" s="135" t="s">
        <v>331</v>
      </c>
      <c r="F321" s="228" t="s">
        <v>315</v>
      </c>
    </row>
    <row r="322" spans="1:6" ht="36.75" thickBot="1">
      <c r="A322" s="446"/>
      <c r="B322" s="448"/>
      <c r="C322" s="70" t="s">
        <v>317</v>
      </c>
      <c r="D322" s="228" t="s">
        <v>315</v>
      </c>
      <c r="E322" s="135" t="s">
        <v>318</v>
      </c>
      <c r="F322" s="228" t="s">
        <v>315</v>
      </c>
    </row>
    <row r="323" spans="1:6" ht="36.75" thickBot="1">
      <c r="A323" s="446"/>
      <c r="B323" s="448"/>
      <c r="C323" s="70" t="s">
        <v>319</v>
      </c>
      <c r="D323" s="228" t="s">
        <v>315</v>
      </c>
      <c r="E323" s="135" t="s">
        <v>320</v>
      </c>
      <c r="F323" s="228" t="s">
        <v>315</v>
      </c>
    </row>
    <row r="324" spans="1:6" ht="24.75" thickBot="1">
      <c r="A324" s="446"/>
      <c r="B324" s="448"/>
      <c r="C324" s="70" t="s">
        <v>321</v>
      </c>
      <c r="D324" s="228" t="s">
        <v>315</v>
      </c>
      <c r="E324" s="135" t="s">
        <v>322</v>
      </c>
      <c r="F324" s="228" t="s">
        <v>315</v>
      </c>
    </row>
    <row r="325" spans="1:6" ht="24.75" thickBot="1">
      <c r="A325" s="446"/>
      <c r="B325" s="448"/>
      <c r="C325" s="72" t="s">
        <v>323</v>
      </c>
      <c r="D325" s="228" t="s">
        <v>315</v>
      </c>
      <c r="E325" s="135" t="s">
        <v>324</v>
      </c>
      <c r="F325" s="228" t="s">
        <v>315</v>
      </c>
    </row>
    <row r="326" spans="1:6" ht="24.75" customHeight="1" thickBot="1">
      <c r="A326" s="446"/>
      <c r="B326" s="448"/>
      <c r="C326" s="443" t="s">
        <v>325</v>
      </c>
      <c r="D326" s="450" t="s">
        <v>387</v>
      </c>
      <c r="E326" s="135" t="s">
        <v>327</v>
      </c>
      <c r="F326" s="228" t="s">
        <v>315</v>
      </c>
    </row>
    <row r="327" spans="1:6" ht="24.75" thickBot="1">
      <c r="A327" s="446"/>
      <c r="B327" s="449"/>
      <c r="C327" s="443"/>
      <c r="D327" s="450"/>
      <c r="E327" s="135" t="s">
        <v>328</v>
      </c>
      <c r="F327" s="228" t="s">
        <v>315</v>
      </c>
    </row>
    <row r="328" spans="1:6" ht="36.75" thickBot="1">
      <c r="A328" s="492" t="s">
        <v>681</v>
      </c>
      <c r="B328" s="447" t="str">
        <f>'zakładka 3 Budynki'!B41</f>
        <v>Budynek mieszkalny ul. Serocka 1 </v>
      </c>
      <c r="C328" s="70" t="s">
        <v>329</v>
      </c>
      <c r="D328" s="228" t="s">
        <v>315</v>
      </c>
      <c r="E328" s="135" t="s">
        <v>330</v>
      </c>
      <c r="F328" s="228" t="s">
        <v>315</v>
      </c>
    </row>
    <row r="329" spans="1:6" ht="36.75" thickBot="1">
      <c r="A329" s="493"/>
      <c r="B329" s="448"/>
      <c r="C329" s="70" t="s">
        <v>312</v>
      </c>
      <c r="D329" s="228" t="s">
        <v>315</v>
      </c>
      <c r="E329" s="135" t="s">
        <v>314</v>
      </c>
      <c r="F329" s="228" t="s">
        <v>315</v>
      </c>
    </row>
    <row r="330" spans="1:6" ht="36.75" thickBot="1">
      <c r="A330" s="493"/>
      <c r="B330" s="448"/>
      <c r="C330" s="70" t="s">
        <v>316</v>
      </c>
      <c r="D330" s="228" t="s">
        <v>315</v>
      </c>
      <c r="E330" s="135" t="s">
        <v>331</v>
      </c>
      <c r="F330" s="228" t="s">
        <v>315</v>
      </c>
    </row>
    <row r="331" spans="1:6" ht="36.75" thickBot="1">
      <c r="A331" s="493"/>
      <c r="B331" s="448"/>
      <c r="C331" s="70" t="s">
        <v>317</v>
      </c>
      <c r="D331" s="228" t="s">
        <v>315</v>
      </c>
      <c r="E331" s="135" t="s">
        <v>318</v>
      </c>
      <c r="F331" s="228" t="s">
        <v>315</v>
      </c>
    </row>
    <row r="332" spans="1:6" ht="36.75" thickBot="1">
      <c r="A332" s="493"/>
      <c r="B332" s="448"/>
      <c r="C332" s="70" t="s">
        <v>319</v>
      </c>
      <c r="D332" s="228" t="s">
        <v>315</v>
      </c>
      <c r="E332" s="135" t="s">
        <v>320</v>
      </c>
      <c r="F332" s="228" t="s">
        <v>315</v>
      </c>
    </row>
    <row r="333" spans="1:6" ht="24.75" thickBot="1">
      <c r="A333" s="493"/>
      <c r="B333" s="448"/>
      <c r="C333" s="70" t="s">
        <v>321</v>
      </c>
      <c r="D333" s="228" t="s">
        <v>315</v>
      </c>
      <c r="E333" s="135" t="s">
        <v>322</v>
      </c>
      <c r="F333" s="228" t="s">
        <v>315</v>
      </c>
    </row>
    <row r="334" spans="1:6" ht="24.75" thickBot="1">
      <c r="A334" s="493"/>
      <c r="B334" s="448"/>
      <c r="C334" s="72" t="s">
        <v>323</v>
      </c>
      <c r="D334" s="228" t="s">
        <v>315</v>
      </c>
      <c r="E334" s="135" t="s">
        <v>324</v>
      </c>
      <c r="F334" s="228" t="s">
        <v>315</v>
      </c>
    </row>
    <row r="335" spans="1:6" ht="24.75" customHeight="1" thickBot="1">
      <c r="A335" s="493"/>
      <c r="B335" s="448"/>
      <c r="C335" s="443" t="s">
        <v>325</v>
      </c>
      <c r="D335" s="450" t="s">
        <v>387</v>
      </c>
      <c r="E335" s="135" t="s">
        <v>327</v>
      </c>
      <c r="F335" s="228" t="s">
        <v>315</v>
      </c>
    </row>
    <row r="336" spans="1:6" ht="24.75" thickBot="1">
      <c r="A336" s="494"/>
      <c r="B336" s="449"/>
      <c r="C336" s="443"/>
      <c r="D336" s="450"/>
      <c r="E336" s="135" t="s">
        <v>328</v>
      </c>
      <c r="F336" s="228" t="s">
        <v>315</v>
      </c>
    </row>
    <row r="337" spans="1:6" ht="36.75" thickBot="1">
      <c r="A337" s="492" t="s">
        <v>682</v>
      </c>
      <c r="B337" s="447" t="str">
        <f>'zakładka 3 Budynki'!B42</f>
        <v>Budynek mieszkalny ul. Serocka 1A</v>
      </c>
      <c r="C337" s="70" t="s">
        <v>329</v>
      </c>
      <c r="D337" s="228" t="s">
        <v>315</v>
      </c>
      <c r="E337" s="135" t="s">
        <v>330</v>
      </c>
      <c r="F337" s="228" t="s">
        <v>315</v>
      </c>
    </row>
    <row r="338" spans="1:6" ht="36.75" thickBot="1">
      <c r="A338" s="493"/>
      <c r="B338" s="448"/>
      <c r="C338" s="70" t="s">
        <v>312</v>
      </c>
      <c r="D338" s="228" t="s">
        <v>315</v>
      </c>
      <c r="E338" s="135" t="s">
        <v>314</v>
      </c>
      <c r="F338" s="228" t="s">
        <v>315</v>
      </c>
    </row>
    <row r="339" spans="1:6" ht="36.75" thickBot="1">
      <c r="A339" s="493"/>
      <c r="B339" s="448"/>
      <c r="C339" s="70" t="s">
        <v>316</v>
      </c>
      <c r="D339" s="228" t="s">
        <v>315</v>
      </c>
      <c r="E339" s="135" t="s">
        <v>331</v>
      </c>
      <c r="F339" s="228" t="s">
        <v>315</v>
      </c>
    </row>
    <row r="340" spans="1:6" ht="36.75" thickBot="1">
      <c r="A340" s="493"/>
      <c r="B340" s="448"/>
      <c r="C340" s="70" t="s">
        <v>317</v>
      </c>
      <c r="D340" s="228" t="s">
        <v>315</v>
      </c>
      <c r="E340" s="135" t="s">
        <v>318</v>
      </c>
      <c r="F340" s="228" t="s">
        <v>315</v>
      </c>
    </row>
    <row r="341" spans="1:6" ht="36.75" thickBot="1">
      <c r="A341" s="493"/>
      <c r="B341" s="448"/>
      <c r="C341" s="70" t="s">
        <v>319</v>
      </c>
      <c r="D341" s="228" t="s">
        <v>315</v>
      </c>
      <c r="E341" s="135" t="s">
        <v>320</v>
      </c>
      <c r="F341" s="228" t="s">
        <v>315</v>
      </c>
    </row>
    <row r="342" spans="1:6" ht="24.75" thickBot="1">
      <c r="A342" s="493"/>
      <c r="B342" s="448"/>
      <c r="C342" s="70" t="s">
        <v>321</v>
      </c>
      <c r="D342" s="228" t="s">
        <v>315</v>
      </c>
      <c r="E342" s="135" t="s">
        <v>322</v>
      </c>
      <c r="F342" s="228" t="s">
        <v>315</v>
      </c>
    </row>
    <row r="343" spans="1:6" ht="24.75" thickBot="1">
      <c r="A343" s="493"/>
      <c r="B343" s="448"/>
      <c r="C343" s="72" t="s">
        <v>323</v>
      </c>
      <c r="D343" s="228" t="s">
        <v>315</v>
      </c>
      <c r="E343" s="135" t="s">
        <v>324</v>
      </c>
      <c r="F343" s="228" t="s">
        <v>315</v>
      </c>
    </row>
    <row r="344" spans="1:6" ht="24.75" customHeight="1" thickBot="1">
      <c r="A344" s="493"/>
      <c r="B344" s="448"/>
      <c r="C344" s="443" t="s">
        <v>325</v>
      </c>
      <c r="D344" s="450" t="s">
        <v>387</v>
      </c>
      <c r="E344" s="135" t="s">
        <v>327</v>
      </c>
      <c r="F344" s="228" t="s">
        <v>315</v>
      </c>
    </row>
    <row r="345" spans="1:6" ht="24.75" thickBot="1">
      <c r="A345" s="494"/>
      <c r="B345" s="449"/>
      <c r="C345" s="443"/>
      <c r="D345" s="450"/>
      <c r="E345" s="135" t="s">
        <v>328</v>
      </c>
      <c r="F345" s="228" t="s">
        <v>315</v>
      </c>
    </row>
    <row r="346" spans="1:6" ht="36.75" thickBot="1">
      <c r="A346" s="492" t="s">
        <v>683</v>
      </c>
      <c r="B346" s="447" t="str">
        <f>'zakładka 3 Budynki'!B43</f>
        <v>Budynek mieszkalny ul. Serocka 1B</v>
      </c>
      <c r="C346" s="70" t="s">
        <v>329</v>
      </c>
      <c r="D346" s="228" t="s">
        <v>315</v>
      </c>
      <c r="E346" s="135" t="s">
        <v>330</v>
      </c>
      <c r="F346" s="228" t="s">
        <v>315</v>
      </c>
    </row>
    <row r="347" spans="1:6" ht="36.75" thickBot="1">
      <c r="A347" s="493"/>
      <c r="B347" s="448"/>
      <c r="C347" s="70" t="s">
        <v>312</v>
      </c>
      <c r="D347" s="228" t="s">
        <v>315</v>
      </c>
      <c r="E347" s="135" t="s">
        <v>314</v>
      </c>
      <c r="F347" s="228" t="s">
        <v>315</v>
      </c>
    </row>
    <row r="348" spans="1:6" ht="36.75" thickBot="1">
      <c r="A348" s="493"/>
      <c r="B348" s="448"/>
      <c r="C348" s="70" t="s">
        <v>316</v>
      </c>
      <c r="D348" s="228" t="s">
        <v>315</v>
      </c>
      <c r="E348" s="135" t="s">
        <v>331</v>
      </c>
      <c r="F348" s="228" t="s">
        <v>315</v>
      </c>
    </row>
    <row r="349" spans="1:6" ht="36.75" thickBot="1">
      <c r="A349" s="493"/>
      <c r="B349" s="448"/>
      <c r="C349" s="70" t="s">
        <v>317</v>
      </c>
      <c r="D349" s="228" t="s">
        <v>315</v>
      </c>
      <c r="E349" s="135" t="s">
        <v>318</v>
      </c>
      <c r="F349" s="228" t="s">
        <v>315</v>
      </c>
    </row>
    <row r="350" spans="1:6" ht="36.75" thickBot="1">
      <c r="A350" s="493"/>
      <c r="B350" s="448"/>
      <c r="C350" s="70" t="s">
        <v>319</v>
      </c>
      <c r="D350" s="228" t="s">
        <v>315</v>
      </c>
      <c r="E350" s="135" t="s">
        <v>320</v>
      </c>
      <c r="F350" s="228" t="s">
        <v>315</v>
      </c>
    </row>
    <row r="351" spans="1:6" ht="24.75" thickBot="1">
      <c r="A351" s="493"/>
      <c r="B351" s="448"/>
      <c r="C351" s="70" t="s">
        <v>321</v>
      </c>
      <c r="D351" s="228" t="s">
        <v>315</v>
      </c>
      <c r="E351" s="135" t="s">
        <v>322</v>
      </c>
      <c r="F351" s="228" t="s">
        <v>315</v>
      </c>
    </row>
    <row r="352" spans="1:6" ht="24.75" thickBot="1">
      <c r="A352" s="493"/>
      <c r="B352" s="448"/>
      <c r="C352" s="72" t="s">
        <v>323</v>
      </c>
      <c r="D352" s="228" t="s">
        <v>315</v>
      </c>
      <c r="E352" s="135" t="s">
        <v>324</v>
      </c>
      <c r="F352" s="228" t="s">
        <v>315</v>
      </c>
    </row>
    <row r="353" spans="1:6" ht="24.75" customHeight="1" thickBot="1">
      <c r="A353" s="493"/>
      <c r="B353" s="448"/>
      <c r="C353" s="443" t="s">
        <v>325</v>
      </c>
      <c r="D353" s="450" t="s">
        <v>387</v>
      </c>
      <c r="E353" s="135" t="s">
        <v>327</v>
      </c>
      <c r="F353" s="228" t="s">
        <v>315</v>
      </c>
    </row>
    <row r="354" spans="1:6" ht="24.75" thickBot="1">
      <c r="A354" s="494"/>
      <c r="B354" s="449"/>
      <c r="C354" s="443"/>
      <c r="D354" s="450"/>
      <c r="E354" s="135" t="s">
        <v>328</v>
      </c>
      <c r="F354" s="228" t="s">
        <v>315</v>
      </c>
    </row>
    <row r="355" spans="1:6" ht="36.75" thickBot="1">
      <c r="A355" s="492" t="s">
        <v>684</v>
      </c>
      <c r="B355" s="447" t="str">
        <f>'zakładka 3 Budynki'!B44</f>
        <v>Budynek mieszkalny ul. Łączna 24</v>
      </c>
      <c r="C355" s="70" t="s">
        <v>329</v>
      </c>
      <c r="D355" s="228" t="s">
        <v>315</v>
      </c>
      <c r="E355" s="135" t="s">
        <v>330</v>
      </c>
      <c r="F355" s="228" t="s">
        <v>315</v>
      </c>
    </row>
    <row r="356" spans="1:6" ht="36.75" thickBot="1">
      <c r="A356" s="493"/>
      <c r="B356" s="448"/>
      <c r="C356" s="70" t="s">
        <v>312</v>
      </c>
      <c r="D356" s="228" t="s">
        <v>315</v>
      </c>
      <c r="E356" s="135" t="s">
        <v>314</v>
      </c>
      <c r="F356" s="228" t="s">
        <v>315</v>
      </c>
    </row>
    <row r="357" spans="1:6" ht="36.75" thickBot="1">
      <c r="A357" s="493"/>
      <c r="B357" s="448"/>
      <c r="C357" s="70" t="s">
        <v>316</v>
      </c>
      <c r="D357" s="228" t="s">
        <v>315</v>
      </c>
      <c r="E357" s="135" t="s">
        <v>331</v>
      </c>
      <c r="F357" s="228" t="s">
        <v>315</v>
      </c>
    </row>
    <row r="358" spans="1:6" ht="36.75" thickBot="1">
      <c r="A358" s="493"/>
      <c r="B358" s="448"/>
      <c r="C358" s="70" t="s">
        <v>317</v>
      </c>
      <c r="D358" s="228" t="s">
        <v>315</v>
      </c>
      <c r="E358" s="135" t="s">
        <v>318</v>
      </c>
      <c r="F358" s="228" t="s">
        <v>315</v>
      </c>
    </row>
    <row r="359" spans="1:6" ht="36.75" thickBot="1">
      <c r="A359" s="493"/>
      <c r="B359" s="448"/>
      <c r="C359" s="70" t="s">
        <v>319</v>
      </c>
      <c r="D359" s="228" t="s">
        <v>315</v>
      </c>
      <c r="E359" s="135" t="s">
        <v>320</v>
      </c>
      <c r="F359" s="228" t="s">
        <v>315</v>
      </c>
    </row>
    <row r="360" spans="1:6" ht="24.75" thickBot="1">
      <c r="A360" s="493"/>
      <c r="B360" s="448"/>
      <c r="C360" s="70" t="s">
        <v>321</v>
      </c>
      <c r="D360" s="228" t="s">
        <v>315</v>
      </c>
      <c r="E360" s="135" t="s">
        <v>322</v>
      </c>
      <c r="F360" s="228" t="s">
        <v>315</v>
      </c>
    </row>
    <row r="361" spans="1:6" ht="24.75" thickBot="1">
      <c r="A361" s="493"/>
      <c r="B361" s="448"/>
      <c r="C361" s="72" t="s">
        <v>323</v>
      </c>
      <c r="D361" s="228" t="s">
        <v>315</v>
      </c>
      <c r="E361" s="135" t="s">
        <v>324</v>
      </c>
      <c r="F361" s="228" t="s">
        <v>315</v>
      </c>
    </row>
    <row r="362" spans="1:6" ht="24.75" customHeight="1" thickBot="1">
      <c r="A362" s="493"/>
      <c r="B362" s="448"/>
      <c r="C362" s="443" t="s">
        <v>325</v>
      </c>
      <c r="D362" s="450" t="s">
        <v>387</v>
      </c>
      <c r="E362" s="135" t="s">
        <v>327</v>
      </c>
      <c r="F362" s="228" t="s">
        <v>315</v>
      </c>
    </row>
    <row r="363" spans="1:6" ht="24.75" thickBot="1">
      <c r="A363" s="494"/>
      <c r="B363" s="449"/>
      <c r="C363" s="443"/>
      <c r="D363" s="450"/>
      <c r="E363" s="135" t="s">
        <v>328</v>
      </c>
      <c r="F363" s="228" t="s">
        <v>315</v>
      </c>
    </row>
    <row r="364" spans="1:6" ht="36.75" thickBot="1">
      <c r="A364" s="492" t="s">
        <v>685</v>
      </c>
      <c r="B364" s="447" t="str">
        <f>'zakładka 3 Budynki'!B45</f>
        <v>Budynek mieszkalny ul.Łączna 30</v>
      </c>
      <c r="C364" s="70" t="s">
        <v>329</v>
      </c>
      <c r="D364" s="228" t="s">
        <v>315</v>
      </c>
      <c r="E364" s="135" t="s">
        <v>330</v>
      </c>
      <c r="F364" s="228" t="s">
        <v>315</v>
      </c>
    </row>
    <row r="365" spans="1:6" ht="36.75" thickBot="1">
      <c r="A365" s="493"/>
      <c r="B365" s="448"/>
      <c r="C365" s="70" t="s">
        <v>312</v>
      </c>
      <c r="D365" s="228" t="s">
        <v>315</v>
      </c>
      <c r="E365" s="135" t="s">
        <v>314</v>
      </c>
      <c r="F365" s="228" t="s">
        <v>315</v>
      </c>
    </row>
    <row r="366" spans="1:6" ht="36.75" thickBot="1">
      <c r="A366" s="493"/>
      <c r="B366" s="448"/>
      <c r="C366" s="70" t="s">
        <v>316</v>
      </c>
      <c r="D366" s="228" t="s">
        <v>315</v>
      </c>
      <c r="E366" s="135" t="s">
        <v>331</v>
      </c>
      <c r="F366" s="228" t="s">
        <v>315</v>
      </c>
    </row>
    <row r="367" spans="1:6" ht="36.75" thickBot="1">
      <c r="A367" s="493"/>
      <c r="B367" s="448"/>
      <c r="C367" s="70" t="s">
        <v>317</v>
      </c>
      <c r="D367" s="228" t="s">
        <v>315</v>
      </c>
      <c r="E367" s="135" t="s">
        <v>318</v>
      </c>
      <c r="F367" s="228" t="s">
        <v>315</v>
      </c>
    </row>
    <row r="368" spans="1:6" ht="36.75" thickBot="1">
      <c r="A368" s="493"/>
      <c r="B368" s="448"/>
      <c r="C368" s="70" t="s">
        <v>319</v>
      </c>
      <c r="D368" s="228" t="s">
        <v>315</v>
      </c>
      <c r="E368" s="135" t="s">
        <v>320</v>
      </c>
      <c r="F368" s="228" t="s">
        <v>315</v>
      </c>
    </row>
    <row r="369" spans="1:6" ht="24.75" thickBot="1">
      <c r="A369" s="493"/>
      <c r="B369" s="448"/>
      <c r="C369" s="70" t="s">
        <v>321</v>
      </c>
      <c r="D369" s="228" t="s">
        <v>315</v>
      </c>
      <c r="E369" s="135" t="s">
        <v>322</v>
      </c>
      <c r="F369" s="228" t="s">
        <v>315</v>
      </c>
    </row>
    <row r="370" spans="1:6" ht="24.75" thickBot="1">
      <c r="A370" s="493"/>
      <c r="B370" s="448"/>
      <c r="C370" s="72" t="s">
        <v>323</v>
      </c>
      <c r="D370" s="228" t="s">
        <v>315</v>
      </c>
      <c r="E370" s="135" t="s">
        <v>324</v>
      </c>
      <c r="F370" s="228" t="s">
        <v>315</v>
      </c>
    </row>
    <row r="371" spans="1:6" ht="24.75" customHeight="1" thickBot="1">
      <c r="A371" s="493"/>
      <c r="B371" s="448"/>
      <c r="C371" s="443" t="s">
        <v>325</v>
      </c>
      <c r="D371" s="450" t="s">
        <v>387</v>
      </c>
      <c r="E371" s="135" t="s">
        <v>327</v>
      </c>
      <c r="F371" s="228" t="s">
        <v>315</v>
      </c>
    </row>
    <row r="372" spans="1:6" ht="24.75" thickBot="1">
      <c r="A372" s="494"/>
      <c r="B372" s="449"/>
      <c r="C372" s="443"/>
      <c r="D372" s="450"/>
      <c r="E372" s="135" t="s">
        <v>328</v>
      </c>
      <c r="F372" s="228" t="s">
        <v>315</v>
      </c>
    </row>
    <row r="373" spans="1:6" ht="36.75" thickBot="1">
      <c r="A373" s="492" t="s">
        <v>686</v>
      </c>
      <c r="B373" s="447" t="str">
        <f>'zakładka 3 Budynki'!B46</f>
        <v>Budynek mieszkalny - ul. Geodetów 66</v>
      </c>
      <c r="C373" s="70" t="s">
        <v>329</v>
      </c>
      <c r="D373" s="236" t="s">
        <v>315</v>
      </c>
      <c r="E373" s="135" t="s">
        <v>330</v>
      </c>
      <c r="F373" s="228" t="s">
        <v>315</v>
      </c>
    </row>
    <row r="374" spans="1:6" ht="36.75" thickBot="1">
      <c r="A374" s="493"/>
      <c r="B374" s="448"/>
      <c r="C374" s="70" t="s">
        <v>312</v>
      </c>
      <c r="D374" s="228" t="s">
        <v>315</v>
      </c>
      <c r="E374" s="135" t="s">
        <v>314</v>
      </c>
      <c r="F374" s="228" t="s">
        <v>315</v>
      </c>
    </row>
    <row r="375" spans="1:6" ht="36.75" thickBot="1">
      <c r="A375" s="493"/>
      <c r="B375" s="448"/>
      <c r="C375" s="70" t="s">
        <v>316</v>
      </c>
      <c r="D375" s="228" t="s">
        <v>315</v>
      </c>
      <c r="E375" s="135" t="s">
        <v>331</v>
      </c>
      <c r="F375" s="228" t="s">
        <v>315</v>
      </c>
    </row>
    <row r="376" spans="1:6" ht="36.75" thickBot="1">
      <c r="A376" s="493"/>
      <c r="B376" s="448"/>
      <c r="C376" s="70" t="s">
        <v>317</v>
      </c>
      <c r="D376" s="228" t="s">
        <v>315</v>
      </c>
      <c r="E376" s="135" t="s">
        <v>318</v>
      </c>
      <c r="F376" s="228" t="s">
        <v>315</v>
      </c>
    </row>
    <row r="377" spans="1:6" ht="36.75" thickBot="1">
      <c r="A377" s="493"/>
      <c r="B377" s="448"/>
      <c r="C377" s="70" t="s">
        <v>319</v>
      </c>
      <c r="D377" s="228" t="s">
        <v>315</v>
      </c>
      <c r="E377" s="135" t="s">
        <v>320</v>
      </c>
      <c r="F377" s="228" t="s">
        <v>315</v>
      </c>
    </row>
    <row r="378" spans="1:6" ht="24.75" thickBot="1">
      <c r="A378" s="493"/>
      <c r="B378" s="448"/>
      <c r="C378" s="70" t="s">
        <v>321</v>
      </c>
      <c r="D378" s="228" t="s">
        <v>315</v>
      </c>
      <c r="E378" s="135" t="s">
        <v>322</v>
      </c>
      <c r="F378" s="228" t="s">
        <v>315</v>
      </c>
    </row>
    <row r="379" spans="1:6" ht="24.75" thickBot="1">
      <c r="A379" s="493"/>
      <c r="B379" s="448"/>
      <c r="C379" s="72" t="s">
        <v>323</v>
      </c>
      <c r="D379" s="228" t="s">
        <v>315</v>
      </c>
      <c r="E379" s="135" t="s">
        <v>324</v>
      </c>
      <c r="F379" s="228" t="s">
        <v>315</v>
      </c>
    </row>
    <row r="380" spans="1:6" ht="24.75" customHeight="1" thickBot="1">
      <c r="A380" s="493"/>
      <c r="B380" s="448"/>
      <c r="C380" s="443" t="s">
        <v>325</v>
      </c>
      <c r="D380" s="450" t="s">
        <v>387</v>
      </c>
      <c r="E380" s="135" t="s">
        <v>327</v>
      </c>
      <c r="F380" s="228" t="s">
        <v>315</v>
      </c>
    </row>
    <row r="381" spans="1:6" ht="24.75" thickBot="1">
      <c r="A381" s="494"/>
      <c r="B381" s="449"/>
      <c r="C381" s="443"/>
      <c r="D381" s="450"/>
      <c r="E381" s="135" t="s">
        <v>328</v>
      </c>
      <c r="F381" s="228" t="s">
        <v>315</v>
      </c>
    </row>
    <row r="382" spans="1:6" ht="25.5" customHeight="1" thickBot="1">
      <c r="A382" s="231">
        <v>2</v>
      </c>
      <c r="B382" s="232" t="str">
        <f>Jednostki!B3</f>
        <v>2. Wyszkowski Ośrodek Sportu i Rekreacji</v>
      </c>
      <c r="C382" s="233"/>
      <c r="D382" s="231"/>
      <c r="E382" s="234"/>
      <c r="F382" s="235"/>
    </row>
    <row r="383" spans="1:6" ht="36.75" thickBot="1">
      <c r="A383" s="446" t="s">
        <v>515</v>
      </c>
      <c r="B383" s="445" t="str">
        <f>'zakładka 3 Budynki'!B48</f>
        <v>Pawilon sportowy ul. Kościuszki 54</v>
      </c>
      <c r="C383" s="70" t="s">
        <v>329</v>
      </c>
      <c r="D383" s="228" t="s">
        <v>311</v>
      </c>
      <c r="E383" s="237" t="s">
        <v>341</v>
      </c>
      <c r="F383" s="228" t="s">
        <v>311</v>
      </c>
    </row>
    <row r="384" spans="1:6" ht="36.75" thickBot="1">
      <c r="A384" s="446"/>
      <c r="B384" s="445"/>
      <c r="C384" s="70" t="s">
        <v>645</v>
      </c>
      <c r="D384" s="228" t="s">
        <v>340</v>
      </c>
      <c r="E384" s="237" t="s">
        <v>314</v>
      </c>
      <c r="F384" s="228" t="s">
        <v>315</v>
      </c>
    </row>
    <row r="385" spans="1:6" ht="36.75" thickBot="1">
      <c r="A385" s="446"/>
      <c r="B385" s="445"/>
      <c r="C385" s="70" t="s">
        <v>351</v>
      </c>
      <c r="D385" s="228" t="s">
        <v>344</v>
      </c>
      <c r="E385" s="237" t="s">
        <v>342</v>
      </c>
      <c r="F385" s="228" t="s">
        <v>311</v>
      </c>
    </row>
    <row r="386" spans="1:6" ht="36.75" thickBot="1">
      <c r="A386" s="446"/>
      <c r="B386" s="445"/>
      <c r="C386" s="70" t="s">
        <v>317</v>
      </c>
      <c r="D386" s="228" t="s">
        <v>315</v>
      </c>
      <c r="E386" s="237" t="s">
        <v>343</v>
      </c>
      <c r="F386" s="228" t="s">
        <v>311</v>
      </c>
    </row>
    <row r="387" spans="1:6" ht="48.75" thickBot="1">
      <c r="A387" s="446"/>
      <c r="B387" s="445"/>
      <c r="C387" s="70" t="s">
        <v>319</v>
      </c>
      <c r="D387" s="228" t="s">
        <v>315</v>
      </c>
      <c r="E387" s="237" t="s">
        <v>320</v>
      </c>
      <c r="F387" s="228" t="s">
        <v>372</v>
      </c>
    </row>
    <row r="388" spans="1:6" ht="24.75" thickBot="1">
      <c r="A388" s="446"/>
      <c r="B388" s="445"/>
      <c r="C388" s="70" t="s">
        <v>321</v>
      </c>
      <c r="D388" s="228" t="s">
        <v>311</v>
      </c>
      <c r="E388" s="237" t="s">
        <v>322</v>
      </c>
      <c r="F388" s="228" t="s">
        <v>315</v>
      </c>
    </row>
    <row r="389" spans="1:6" ht="24.75" thickBot="1">
      <c r="A389" s="446"/>
      <c r="B389" s="445"/>
      <c r="C389" s="72" t="s">
        <v>323</v>
      </c>
      <c r="D389" s="228" t="s">
        <v>315</v>
      </c>
      <c r="E389" s="237" t="s">
        <v>324</v>
      </c>
      <c r="F389" s="228" t="s">
        <v>315</v>
      </c>
    </row>
    <row r="390" spans="1:6" ht="24.75" thickBot="1">
      <c r="A390" s="446"/>
      <c r="B390" s="445"/>
      <c r="C390" s="443" t="s">
        <v>325</v>
      </c>
      <c r="D390" s="446"/>
      <c r="E390" s="237" t="s">
        <v>327</v>
      </c>
      <c r="F390" s="228" t="s">
        <v>315</v>
      </c>
    </row>
    <row r="391" spans="1:6" ht="24.75" thickBot="1">
      <c r="A391" s="446"/>
      <c r="B391" s="445"/>
      <c r="C391" s="443"/>
      <c r="D391" s="446"/>
      <c r="E391" s="237" t="s">
        <v>328</v>
      </c>
      <c r="F391" s="228" t="s">
        <v>315</v>
      </c>
    </row>
    <row r="392" spans="1:6" ht="36.75" thickBot="1">
      <c r="A392" s="446" t="s">
        <v>516</v>
      </c>
      <c r="B392" s="445" t="str">
        <f>'zakładka 3 Budynki'!B49</f>
        <v>Basen *) ul. Geodetów 45</v>
      </c>
      <c r="C392" s="70" t="s">
        <v>329</v>
      </c>
      <c r="D392" s="228" t="s">
        <v>311</v>
      </c>
      <c r="E392" s="237" t="s">
        <v>347</v>
      </c>
      <c r="F392" s="228" t="s">
        <v>311</v>
      </c>
    </row>
    <row r="393" spans="1:6" ht="36.75" thickBot="1">
      <c r="A393" s="446"/>
      <c r="B393" s="445"/>
      <c r="C393" s="70" t="s">
        <v>646</v>
      </c>
      <c r="D393" s="228" t="s">
        <v>313</v>
      </c>
      <c r="E393" s="237" t="s">
        <v>314</v>
      </c>
      <c r="F393" s="228" t="s">
        <v>315</v>
      </c>
    </row>
    <row r="394" spans="1:6" ht="36.75" thickBot="1">
      <c r="A394" s="446"/>
      <c r="B394" s="445"/>
      <c r="C394" s="70" t="s">
        <v>350</v>
      </c>
      <c r="D394" s="228" t="s">
        <v>344</v>
      </c>
      <c r="E394" s="237" t="s">
        <v>342</v>
      </c>
      <c r="F394" s="228" t="s">
        <v>311</v>
      </c>
    </row>
    <row r="395" spans="1:6" ht="36.75" thickBot="1">
      <c r="A395" s="446"/>
      <c r="B395" s="445"/>
      <c r="C395" s="70" t="s">
        <v>317</v>
      </c>
      <c r="D395" s="228" t="s">
        <v>311</v>
      </c>
      <c r="E395" s="237" t="s">
        <v>318</v>
      </c>
      <c r="F395" s="228" t="s">
        <v>315</v>
      </c>
    </row>
    <row r="396" spans="1:6" ht="48.75" thickBot="1">
      <c r="A396" s="446"/>
      <c r="B396" s="445"/>
      <c r="C396" s="70" t="s">
        <v>319</v>
      </c>
      <c r="D396" s="228" t="s">
        <v>311</v>
      </c>
      <c r="E396" s="237" t="s">
        <v>320</v>
      </c>
      <c r="F396" s="228" t="s">
        <v>372</v>
      </c>
    </row>
    <row r="397" spans="1:6" ht="24.75" thickBot="1">
      <c r="A397" s="446"/>
      <c r="B397" s="445"/>
      <c r="C397" s="70" t="s">
        <v>321</v>
      </c>
      <c r="D397" s="228" t="s">
        <v>311</v>
      </c>
      <c r="E397" s="237" t="s">
        <v>322</v>
      </c>
      <c r="F397" s="228" t="s">
        <v>315</v>
      </c>
    </row>
    <row r="398" spans="1:6" ht="24.75" thickBot="1">
      <c r="A398" s="446"/>
      <c r="B398" s="445"/>
      <c r="C398" s="72" t="s">
        <v>323</v>
      </c>
      <c r="D398" s="228" t="s">
        <v>313</v>
      </c>
      <c r="E398" s="237" t="s">
        <v>324</v>
      </c>
      <c r="F398" s="228" t="s">
        <v>315</v>
      </c>
    </row>
    <row r="399" spans="1:6" ht="24.75" thickBot="1">
      <c r="A399" s="446"/>
      <c r="B399" s="445"/>
      <c r="C399" s="443" t="s">
        <v>325</v>
      </c>
      <c r="D399" s="446"/>
      <c r="E399" s="237" t="s">
        <v>327</v>
      </c>
      <c r="F399" s="228" t="s">
        <v>315</v>
      </c>
    </row>
    <row r="400" spans="1:6" ht="24.75" thickBot="1">
      <c r="A400" s="446"/>
      <c r="B400" s="445"/>
      <c r="C400" s="443"/>
      <c r="D400" s="446"/>
      <c r="E400" s="237" t="s">
        <v>328</v>
      </c>
      <c r="F400" s="228" t="s">
        <v>315</v>
      </c>
    </row>
    <row r="401" spans="1:6" ht="36.75" thickBot="1">
      <c r="A401" s="446" t="s">
        <v>517</v>
      </c>
      <c r="B401" s="445" t="str">
        <f>'zakładka 3 Budynki'!B50</f>
        <v>Hala sportowa ul. Geodetów 45</v>
      </c>
      <c r="C401" s="70" t="s">
        <v>329</v>
      </c>
      <c r="D401" s="228" t="s">
        <v>311</v>
      </c>
      <c r="E401" s="237" t="s">
        <v>345</v>
      </c>
      <c r="F401" s="228" t="s">
        <v>311</v>
      </c>
    </row>
    <row r="402" spans="1:6" ht="36.75" thickBot="1">
      <c r="A402" s="446"/>
      <c r="B402" s="445"/>
      <c r="C402" s="70" t="s">
        <v>348</v>
      </c>
      <c r="D402" s="228" t="s">
        <v>340</v>
      </c>
      <c r="E402" s="237" t="s">
        <v>314</v>
      </c>
      <c r="F402" s="228" t="s">
        <v>315</v>
      </c>
    </row>
    <row r="403" spans="1:6" ht="36.75" thickBot="1">
      <c r="A403" s="446"/>
      <c r="B403" s="445"/>
      <c r="C403" s="70" t="s">
        <v>349</v>
      </c>
      <c r="D403" s="228" t="s">
        <v>344</v>
      </c>
      <c r="E403" s="237" t="s">
        <v>346</v>
      </c>
      <c r="F403" s="228" t="s">
        <v>311</v>
      </c>
    </row>
    <row r="404" spans="1:6" ht="36.75" thickBot="1">
      <c r="A404" s="446"/>
      <c r="B404" s="445"/>
      <c r="C404" s="70" t="s">
        <v>317</v>
      </c>
      <c r="D404" s="228" t="s">
        <v>311</v>
      </c>
      <c r="E404" s="237" t="s">
        <v>318</v>
      </c>
      <c r="F404" s="228" t="s">
        <v>315</v>
      </c>
    </row>
    <row r="405" spans="1:6" ht="48.75" thickBot="1">
      <c r="A405" s="446"/>
      <c r="B405" s="445"/>
      <c r="C405" s="70" t="s">
        <v>319</v>
      </c>
      <c r="D405" s="228" t="s">
        <v>311</v>
      </c>
      <c r="E405" s="237" t="s">
        <v>320</v>
      </c>
      <c r="F405" s="228" t="s">
        <v>372</v>
      </c>
    </row>
    <row r="406" spans="1:6" ht="24.75" thickBot="1">
      <c r="A406" s="446"/>
      <c r="B406" s="445"/>
      <c r="C406" s="70" t="s">
        <v>321</v>
      </c>
      <c r="D406" s="228" t="s">
        <v>311</v>
      </c>
      <c r="E406" s="237" t="s">
        <v>322</v>
      </c>
      <c r="F406" s="228" t="s">
        <v>315</v>
      </c>
    </row>
    <row r="407" spans="1:6" ht="24.75" thickBot="1">
      <c r="A407" s="446"/>
      <c r="B407" s="445"/>
      <c r="C407" s="72" t="s">
        <v>323</v>
      </c>
      <c r="D407" s="228" t="s">
        <v>340</v>
      </c>
      <c r="E407" s="237" t="s">
        <v>324</v>
      </c>
      <c r="F407" s="228" t="s">
        <v>315</v>
      </c>
    </row>
    <row r="408" spans="1:6" ht="24.75" thickBot="1">
      <c r="A408" s="446"/>
      <c r="B408" s="445"/>
      <c r="C408" s="443" t="s">
        <v>325</v>
      </c>
      <c r="D408" s="446"/>
      <c r="E408" s="237" t="s">
        <v>327</v>
      </c>
      <c r="F408" s="228" t="s">
        <v>315</v>
      </c>
    </row>
    <row r="409" spans="1:6" ht="24.75" thickBot="1">
      <c r="A409" s="446"/>
      <c r="B409" s="445"/>
      <c r="C409" s="443"/>
      <c r="D409" s="446"/>
      <c r="E409" s="237" t="s">
        <v>328</v>
      </c>
      <c r="F409" s="228" t="s">
        <v>315</v>
      </c>
    </row>
    <row r="410" spans="1:6" ht="24.75" thickBot="1">
      <c r="A410" s="231">
        <v>3</v>
      </c>
      <c r="B410" s="232" t="str">
        <f>Jednostki!B4</f>
        <v>3. Ośrodek Pomocy Społecznej</v>
      </c>
      <c r="C410" s="233"/>
      <c r="D410" s="231"/>
      <c r="E410" s="234"/>
      <c r="F410" s="235"/>
    </row>
    <row r="411" spans="1:6" ht="36.75" thickBot="1">
      <c r="A411" s="452" t="s">
        <v>339</v>
      </c>
      <c r="B411" s="455" t="str">
        <f>'zakładka 3 Budynki'!B52</f>
        <v>kontener metalowy zaadoptowany na działalność świetlicy - 07-201 Wyszków, Skuszew, ul. Turystyczna 6 </v>
      </c>
      <c r="C411" s="70" t="s">
        <v>329</v>
      </c>
      <c r="D411" s="228" t="s">
        <v>315</v>
      </c>
      <c r="E411" s="237" t="s">
        <v>330</v>
      </c>
      <c r="F411" s="228"/>
    </row>
    <row r="412" spans="1:6" ht="36.75" thickBot="1">
      <c r="A412" s="453"/>
      <c r="B412" s="448"/>
      <c r="C412" s="70" t="s">
        <v>312</v>
      </c>
      <c r="D412" s="228" t="s">
        <v>315</v>
      </c>
      <c r="E412" s="237" t="s">
        <v>314</v>
      </c>
      <c r="F412" s="228" t="s">
        <v>315</v>
      </c>
    </row>
    <row r="413" spans="1:6" ht="36.75" thickBot="1">
      <c r="A413" s="453"/>
      <c r="B413" s="448"/>
      <c r="C413" s="70" t="s">
        <v>316</v>
      </c>
      <c r="D413" s="228" t="s">
        <v>315</v>
      </c>
      <c r="E413" s="237" t="s">
        <v>331</v>
      </c>
      <c r="F413" s="228" t="s">
        <v>315</v>
      </c>
    </row>
    <row r="414" spans="1:6" ht="36.75" thickBot="1">
      <c r="A414" s="453"/>
      <c r="B414" s="448"/>
      <c r="C414" s="70" t="s">
        <v>317</v>
      </c>
      <c r="D414" s="228" t="s">
        <v>315</v>
      </c>
      <c r="E414" s="237" t="s">
        <v>318</v>
      </c>
      <c r="F414" s="228" t="s">
        <v>315</v>
      </c>
    </row>
    <row r="415" spans="1:6" ht="36.75" thickBot="1">
      <c r="A415" s="453"/>
      <c r="B415" s="448"/>
      <c r="C415" s="70" t="s">
        <v>319</v>
      </c>
      <c r="D415" s="228" t="s">
        <v>311</v>
      </c>
      <c r="E415" s="237" t="s">
        <v>320</v>
      </c>
      <c r="F415" s="228" t="s">
        <v>315</v>
      </c>
    </row>
    <row r="416" spans="1:6" ht="24.75" thickBot="1">
      <c r="A416" s="453"/>
      <c r="B416" s="448"/>
      <c r="C416" s="70" t="s">
        <v>321</v>
      </c>
      <c r="D416" s="228" t="s">
        <v>315</v>
      </c>
      <c r="E416" s="237" t="s">
        <v>322</v>
      </c>
      <c r="F416" s="228" t="s">
        <v>315</v>
      </c>
    </row>
    <row r="417" spans="1:6" ht="24.75" thickBot="1">
      <c r="A417" s="453"/>
      <c r="B417" s="448"/>
      <c r="C417" s="72" t="s">
        <v>323</v>
      </c>
      <c r="D417" s="228" t="s">
        <v>344</v>
      </c>
      <c r="E417" s="237" t="s">
        <v>324</v>
      </c>
      <c r="F417" s="228" t="s">
        <v>315</v>
      </c>
    </row>
    <row r="418" spans="1:6" ht="24.75" customHeight="1" thickBot="1">
      <c r="A418" s="453"/>
      <c r="B418" s="448"/>
      <c r="C418" s="483" t="s">
        <v>325</v>
      </c>
      <c r="D418" s="456"/>
      <c r="E418" s="237" t="s">
        <v>327</v>
      </c>
      <c r="F418" s="228" t="s">
        <v>315</v>
      </c>
    </row>
    <row r="419" spans="1:6" ht="24.75" thickBot="1">
      <c r="A419" s="454"/>
      <c r="B419" s="449"/>
      <c r="C419" s="484"/>
      <c r="D419" s="454"/>
      <c r="E419" s="237" t="s">
        <v>328</v>
      </c>
      <c r="F419" s="228" t="s">
        <v>315</v>
      </c>
    </row>
    <row r="420" spans="1:6" ht="29.25" customHeight="1" thickBot="1">
      <c r="A420" s="93">
        <v>4</v>
      </c>
      <c r="B420" s="238" t="str">
        <f>Jednostki!B5</f>
        <v>4. Środowiskowy Dom Samopomocy "Soteria"</v>
      </c>
      <c r="C420" s="239"/>
      <c r="D420" s="240"/>
      <c r="E420" s="234"/>
      <c r="F420" s="235"/>
    </row>
    <row r="421" spans="1:6" ht="36.75" thickBot="1">
      <c r="A421" s="466" t="s">
        <v>550</v>
      </c>
      <c r="B421" s="485" t="str">
        <f>'zakładka 3 Budynki'!B54</f>
        <v>wynajmowane pomieszczenia ŚDS Soteria 87-200 Wyszków ul. KEN 2</v>
      </c>
      <c r="C421" s="70" t="s">
        <v>329</v>
      </c>
      <c r="D421" s="228" t="s">
        <v>315</v>
      </c>
      <c r="E421" s="237" t="s">
        <v>421</v>
      </c>
      <c r="F421" s="228" t="s">
        <v>311</v>
      </c>
    </row>
    <row r="422" spans="1:6" ht="36.75" thickBot="1">
      <c r="A422" s="467"/>
      <c r="B422" s="467"/>
      <c r="C422" s="70" t="s">
        <v>312</v>
      </c>
      <c r="D422" s="228" t="s">
        <v>315</v>
      </c>
      <c r="E422" s="237" t="s">
        <v>314</v>
      </c>
      <c r="F422" s="228" t="s">
        <v>315</v>
      </c>
    </row>
    <row r="423" spans="1:6" ht="36.75" thickBot="1">
      <c r="A423" s="467"/>
      <c r="B423" s="467"/>
      <c r="C423" s="70" t="s">
        <v>420</v>
      </c>
      <c r="D423" s="228" t="s">
        <v>344</v>
      </c>
      <c r="E423" s="237" t="s">
        <v>331</v>
      </c>
      <c r="F423" s="228" t="s">
        <v>311</v>
      </c>
    </row>
    <row r="424" spans="1:6" ht="36.75" thickBot="1">
      <c r="A424" s="467"/>
      <c r="B424" s="467"/>
      <c r="C424" s="70" t="s">
        <v>317</v>
      </c>
      <c r="D424" s="228" t="s">
        <v>311</v>
      </c>
      <c r="E424" s="237" t="s">
        <v>318</v>
      </c>
      <c r="F424" s="228" t="s">
        <v>315</v>
      </c>
    </row>
    <row r="425" spans="1:6" ht="36.75" thickBot="1">
      <c r="A425" s="467"/>
      <c r="B425" s="467"/>
      <c r="C425" s="70" t="s">
        <v>319</v>
      </c>
      <c r="D425" s="228" t="s">
        <v>311</v>
      </c>
      <c r="E425" s="237" t="s">
        <v>320</v>
      </c>
      <c r="F425" s="228" t="s">
        <v>315</v>
      </c>
    </row>
    <row r="426" spans="1:6" ht="24.75" thickBot="1">
      <c r="A426" s="467"/>
      <c r="B426" s="467"/>
      <c r="C426" s="70" t="s">
        <v>321</v>
      </c>
      <c r="D426" s="228" t="s">
        <v>311</v>
      </c>
      <c r="E426" s="237" t="s">
        <v>322</v>
      </c>
      <c r="F426" s="228" t="s">
        <v>315</v>
      </c>
    </row>
    <row r="427" spans="1:6" ht="24.75" thickBot="1">
      <c r="A427" s="467"/>
      <c r="B427" s="467"/>
      <c r="C427" s="72" t="s">
        <v>323</v>
      </c>
      <c r="D427" s="228" t="s">
        <v>315</v>
      </c>
      <c r="E427" s="237" t="s">
        <v>324</v>
      </c>
      <c r="F427" s="228" t="s">
        <v>315</v>
      </c>
    </row>
    <row r="428" spans="1:6" ht="24.75" thickBot="1">
      <c r="A428" s="467"/>
      <c r="B428" s="467"/>
      <c r="C428" s="483" t="s">
        <v>325</v>
      </c>
      <c r="D428" s="456" t="s">
        <v>387</v>
      </c>
      <c r="E428" s="237" t="s">
        <v>327</v>
      </c>
      <c r="F428" s="228" t="s">
        <v>315</v>
      </c>
    </row>
    <row r="429" spans="1:6" ht="24.75" thickBot="1">
      <c r="A429" s="468"/>
      <c r="B429" s="468"/>
      <c r="C429" s="484"/>
      <c r="D429" s="454"/>
      <c r="E429" s="237" t="s">
        <v>328</v>
      </c>
      <c r="F429" s="228" t="s">
        <v>315</v>
      </c>
    </row>
    <row r="430" spans="1:6" ht="25.5" customHeight="1" thickBot="1">
      <c r="A430" s="77">
        <v>5</v>
      </c>
      <c r="B430" s="73" t="str">
        <f>Jednostki!B6</f>
        <v>5. Wyszkowski Ośrodek Kultury "Hutnik"</v>
      </c>
      <c r="C430" s="74"/>
      <c r="D430" s="75"/>
      <c r="E430" s="76"/>
      <c r="F430" s="75"/>
    </row>
    <row r="431" spans="1:6" ht="36.75" thickBot="1">
      <c r="A431" s="446" t="s">
        <v>518</v>
      </c>
      <c r="B431" s="477" t="str">
        <f>'zakładka 3 Budynki'!B56</f>
        <v>budynek użytku publicznego 07-200 Wyszków, ul. Prosta 7</v>
      </c>
      <c r="C431" s="70" t="s">
        <v>329</v>
      </c>
      <c r="D431" s="228" t="s">
        <v>311</v>
      </c>
      <c r="E431" s="237" t="s">
        <v>555</v>
      </c>
      <c r="F431" s="228" t="s">
        <v>311</v>
      </c>
    </row>
    <row r="432" spans="1:6" ht="36.75" thickBot="1">
      <c r="A432" s="446"/>
      <c r="B432" s="477"/>
      <c r="C432" s="70" t="s">
        <v>47</v>
      </c>
      <c r="D432" s="228" t="s">
        <v>313</v>
      </c>
      <c r="E432" s="237" t="s">
        <v>314</v>
      </c>
      <c r="F432" s="228" t="s">
        <v>315</v>
      </c>
    </row>
    <row r="433" spans="1:6" ht="36.75" thickBot="1">
      <c r="A433" s="446"/>
      <c r="B433" s="477"/>
      <c r="C433" s="70" t="s">
        <v>316</v>
      </c>
      <c r="D433" s="228" t="s">
        <v>315</v>
      </c>
      <c r="E433" s="237" t="s">
        <v>556</v>
      </c>
      <c r="F433" s="228" t="s">
        <v>311</v>
      </c>
    </row>
    <row r="434" spans="1:6" ht="36.75" thickBot="1">
      <c r="A434" s="446"/>
      <c r="B434" s="477"/>
      <c r="C434" s="70" t="s">
        <v>317</v>
      </c>
      <c r="D434" s="228" t="s">
        <v>311</v>
      </c>
      <c r="E434" s="237" t="s">
        <v>318</v>
      </c>
      <c r="F434" s="228" t="s">
        <v>315</v>
      </c>
    </row>
    <row r="435" spans="1:6" ht="36.75" thickBot="1">
      <c r="A435" s="446"/>
      <c r="B435" s="477"/>
      <c r="C435" s="70" t="s">
        <v>319</v>
      </c>
      <c r="D435" s="228" t="s">
        <v>311</v>
      </c>
      <c r="E435" s="237" t="s">
        <v>320</v>
      </c>
      <c r="F435" s="228" t="s">
        <v>315</v>
      </c>
    </row>
    <row r="436" spans="1:6" ht="24.75" thickBot="1">
      <c r="A436" s="446"/>
      <c r="B436" s="477"/>
      <c r="C436" s="70" t="s">
        <v>321</v>
      </c>
      <c r="D436" s="228" t="s">
        <v>311</v>
      </c>
      <c r="E436" s="237" t="s">
        <v>322</v>
      </c>
      <c r="F436" s="228" t="s">
        <v>315</v>
      </c>
    </row>
    <row r="437" spans="1:6" ht="24.75" thickBot="1">
      <c r="A437" s="446"/>
      <c r="B437" s="477"/>
      <c r="C437" s="72" t="s">
        <v>323</v>
      </c>
      <c r="D437" s="228" t="s">
        <v>344</v>
      </c>
      <c r="E437" s="237" t="s">
        <v>324</v>
      </c>
      <c r="F437" s="228" t="s">
        <v>315</v>
      </c>
    </row>
    <row r="438" spans="1:6" ht="24.75" thickBot="1">
      <c r="A438" s="446"/>
      <c r="B438" s="477"/>
      <c r="C438" s="443" t="s">
        <v>325</v>
      </c>
      <c r="D438" s="446" t="s">
        <v>326</v>
      </c>
      <c r="E438" s="237" t="s">
        <v>327</v>
      </c>
      <c r="F438" s="228" t="s">
        <v>315</v>
      </c>
    </row>
    <row r="439" spans="1:6" ht="24.75" thickBot="1">
      <c r="A439" s="446"/>
      <c r="B439" s="477"/>
      <c r="C439" s="443"/>
      <c r="D439" s="446"/>
      <c r="E439" s="237" t="s">
        <v>328</v>
      </c>
      <c r="F439" s="228" t="s">
        <v>315</v>
      </c>
    </row>
    <row r="440" spans="1:6" ht="40.5" customHeight="1" thickBot="1">
      <c r="A440" s="231">
        <v>6</v>
      </c>
      <c r="B440" s="232" t="str">
        <f>Jednostki!B7</f>
        <v>6. Miejsko-Gminna Biblioteka Publiczna im. Cypriana Kamila Norwida</v>
      </c>
      <c r="C440" s="233"/>
      <c r="D440" s="231"/>
      <c r="E440" s="234"/>
      <c r="F440" s="235"/>
    </row>
    <row r="441" spans="1:6" ht="36.75" thickBot="1">
      <c r="A441" s="465" t="s">
        <v>519</v>
      </c>
      <c r="B441" s="477" t="str">
        <f>'zakładka 3 Budynki'!B58</f>
        <v>Miejsko-Gminna Biblioteka Publiczna - budynek użyteczności publicznej - instytucja kultury 07-200 Wyszków, ul. Gen. Sowińskiego 80</v>
      </c>
      <c r="C441" s="70" t="s">
        <v>329</v>
      </c>
      <c r="D441" s="230" t="s">
        <v>315</v>
      </c>
      <c r="E441" s="241" t="s">
        <v>373</v>
      </c>
      <c r="F441" s="230" t="s">
        <v>311</v>
      </c>
    </row>
    <row r="442" spans="1:6" ht="36.75" thickBot="1">
      <c r="A442" s="465"/>
      <c r="B442" s="477"/>
      <c r="C442" s="70" t="s">
        <v>312</v>
      </c>
      <c r="D442" s="230" t="s">
        <v>315</v>
      </c>
      <c r="E442" s="241" t="s">
        <v>314</v>
      </c>
      <c r="F442" s="230" t="s">
        <v>315</v>
      </c>
    </row>
    <row r="443" spans="1:6" ht="36.75" thickBot="1">
      <c r="A443" s="465"/>
      <c r="B443" s="477"/>
      <c r="C443" s="70" t="s">
        <v>371</v>
      </c>
      <c r="D443" s="230" t="s">
        <v>313</v>
      </c>
      <c r="E443" s="241" t="s">
        <v>374</v>
      </c>
      <c r="F443" s="230" t="s">
        <v>311</v>
      </c>
    </row>
    <row r="444" spans="1:6" ht="36.75" thickBot="1">
      <c r="A444" s="465"/>
      <c r="B444" s="477"/>
      <c r="C444" s="70" t="s">
        <v>317</v>
      </c>
      <c r="D444" s="230" t="s">
        <v>311</v>
      </c>
      <c r="E444" s="241" t="s">
        <v>318</v>
      </c>
      <c r="F444" s="230" t="s">
        <v>315</v>
      </c>
    </row>
    <row r="445" spans="1:6" ht="48.75" thickBot="1">
      <c r="A445" s="465"/>
      <c r="B445" s="477"/>
      <c r="C445" s="70" t="s">
        <v>319</v>
      </c>
      <c r="D445" s="230" t="s">
        <v>311</v>
      </c>
      <c r="E445" s="241" t="s">
        <v>320</v>
      </c>
      <c r="F445" s="230" t="s">
        <v>372</v>
      </c>
    </row>
    <row r="446" spans="1:6" ht="24.75" thickBot="1">
      <c r="A446" s="465"/>
      <c r="B446" s="477"/>
      <c r="C446" s="70" t="s">
        <v>321</v>
      </c>
      <c r="D446" s="230" t="s">
        <v>311</v>
      </c>
      <c r="E446" s="241" t="s">
        <v>322</v>
      </c>
      <c r="F446" s="230" t="s">
        <v>315</v>
      </c>
    </row>
    <row r="447" spans="1:6" ht="24.75" thickBot="1">
      <c r="A447" s="465"/>
      <c r="B447" s="477"/>
      <c r="C447" s="72" t="s">
        <v>323</v>
      </c>
      <c r="D447" s="230" t="s">
        <v>315</v>
      </c>
      <c r="E447" s="241" t="s">
        <v>324</v>
      </c>
      <c r="F447" s="230" t="s">
        <v>315</v>
      </c>
    </row>
    <row r="448" spans="1:6" ht="24.75" thickBot="1">
      <c r="A448" s="465"/>
      <c r="B448" s="477"/>
      <c r="C448" s="443" t="s">
        <v>325</v>
      </c>
      <c r="D448" s="465" t="s">
        <v>370</v>
      </c>
      <c r="E448" s="241" t="s">
        <v>327</v>
      </c>
      <c r="F448" s="230" t="s">
        <v>315</v>
      </c>
    </row>
    <row r="449" spans="1:6" ht="24.75" thickBot="1">
      <c r="A449" s="465"/>
      <c r="B449" s="477"/>
      <c r="C449" s="443"/>
      <c r="D449" s="465"/>
      <c r="E449" s="241" t="s">
        <v>328</v>
      </c>
      <c r="F449" s="230" t="s">
        <v>315</v>
      </c>
    </row>
    <row r="450" spans="1:6" ht="29.25" customHeight="1" thickBot="1">
      <c r="A450" s="231">
        <v>7</v>
      </c>
      <c r="B450" s="232" t="str">
        <f>Jednostki!B8</f>
        <v>7. Zespół Obsługi Placówek Oświatowych w Wyszkowie</v>
      </c>
      <c r="C450" s="233"/>
      <c r="D450" s="231"/>
      <c r="E450" s="234"/>
      <c r="F450" s="235"/>
    </row>
    <row r="451" spans="1:6" ht="36.75" thickBot="1">
      <c r="A451" s="446" t="s">
        <v>551</v>
      </c>
      <c r="B451" s="478" t="str">
        <f>'zakładka 3 Budynki'!B60</f>
        <v>ZOPO jest najemcą pomieszczeń o pow. 131,9 m2 od WTBS Sp. z o.o.</v>
      </c>
      <c r="C451" s="241" t="s">
        <v>329</v>
      </c>
      <c r="D451" s="228" t="s">
        <v>315</v>
      </c>
      <c r="E451" s="237" t="s">
        <v>421</v>
      </c>
      <c r="F451" s="228" t="s">
        <v>311</v>
      </c>
    </row>
    <row r="452" spans="1:6" ht="36.75" thickBot="1">
      <c r="A452" s="446"/>
      <c r="B452" s="478"/>
      <c r="C452" s="241" t="s">
        <v>312</v>
      </c>
      <c r="D452" s="228" t="s">
        <v>315</v>
      </c>
      <c r="E452" s="237" t="s">
        <v>314</v>
      </c>
      <c r="F452" s="228" t="s">
        <v>315</v>
      </c>
    </row>
    <row r="453" spans="1:6" ht="36.75" thickBot="1">
      <c r="A453" s="446"/>
      <c r="B453" s="478"/>
      <c r="C453" s="241" t="s">
        <v>435</v>
      </c>
      <c r="D453" s="228" t="s">
        <v>340</v>
      </c>
      <c r="E453" s="237" t="s">
        <v>331</v>
      </c>
      <c r="F453" s="228" t="s">
        <v>315</v>
      </c>
    </row>
    <row r="454" spans="1:6" ht="36.75" thickBot="1">
      <c r="A454" s="446"/>
      <c r="B454" s="478"/>
      <c r="C454" s="241" t="s">
        <v>317</v>
      </c>
      <c r="D454" s="228" t="s">
        <v>315</v>
      </c>
      <c r="E454" s="237" t="s">
        <v>318</v>
      </c>
      <c r="F454" s="228" t="s">
        <v>315</v>
      </c>
    </row>
    <row r="455" spans="1:6" ht="36.75" thickBot="1">
      <c r="A455" s="446"/>
      <c r="B455" s="478"/>
      <c r="C455" s="241" t="s">
        <v>319</v>
      </c>
      <c r="D455" s="228" t="s">
        <v>315</v>
      </c>
      <c r="E455" s="237" t="s">
        <v>320</v>
      </c>
      <c r="F455" s="228" t="s">
        <v>315</v>
      </c>
    </row>
    <row r="456" spans="1:6" ht="24.75" thickBot="1">
      <c r="A456" s="446"/>
      <c r="B456" s="478"/>
      <c r="C456" s="241" t="s">
        <v>321</v>
      </c>
      <c r="D456" s="228" t="s">
        <v>315</v>
      </c>
      <c r="E456" s="237" t="s">
        <v>322</v>
      </c>
      <c r="F456" s="228" t="s">
        <v>315</v>
      </c>
    </row>
    <row r="457" spans="1:6" ht="24.75" thickBot="1">
      <c r="A457" s="446"/>
      <c r="B457" s="478"/>
      <c r="C457" s="242" t="s">
        <v>323</v>
      </c>
      <c r="D457" s="228" t="s">
        <v>315</v>
      </c>
      <c r="E457" s="237" t="s">
        <v>324</v>
      </c>
      <c r="F457" s="228" t="s">
        <v>315</v>
      </c>
    </row>
    <row r="458" spans="1:6" ht="24.75" thickBot="1">
      <c r="A458" s="446"/>
      <c r="B458" s="478"/>
      <c r="C458" s="462" t="s">
        <v>325</v>
      </c>
      <c r="D458" s="446" t="s">
        <v>387</v>
      </c>
      <c r="E458" s="237" t="s">
        <v>327</v>
      </c>
      <c r="F458" s="228" t="s">
        <v>315</v>
      </c>
    </row>
    <row r="459" spans="1:6" ht="15" customHeight="1">
      <c r="A459" s="456"/>
      <c r="B459" s="479"/>
      <c r="C459" s="472"/>
      <c r="D459" s="456"/>
      <c r="E459" s="243" t="s">
        <v>328</v>
      </c>
      <c r="F459" s="244" t="s">
        <v>315</v>
      </c>
    </row>
    <row r="460" spans="1:6" ht="26.25" customHeight="1" thickBot="1">
      <c r="A460" s="245">
        <v>8</v>
      </c>
      <c r="B460" s="246" t="str">
        <f>Jednostki!B9</f>
        <v>8. Przedszkole nr 1 w Wyszkowie</v>
      </c>
      <c r="C460" s="247"/>
      <c r="D460" s="245"/>
      <c r="E460" s="248"/>
      <c r="F460" s="249"/>
    </row>
    <row r="461" spans="1:6" ht="45" customHeight="1" thickBot="1">
      <c r="A461" s="474" t="s">
        <v>520</v>
      </c>
      <c r="B461" s="469" t="str">
        <f>'zakładka 3 Budynki'!B62</f>
        <v>Budynek przedszkola - 07-200 Wyszków, ul. Prosta 7a</v>
      </c>
      <c r="C461" s="241" t="s">
        <v>329</v>
      </c>
      <c r="D461" s="228" t="s">
        <v>311</v>
      </c>
      <c r="E461" s="237" t="s">
        <v>330</v>
      </c>
      <c r="F461" s="228" t="s">
        <v>311</v>
      </c>
    </row>
    <row r="462" spans="1:6" ht="30.75" customHeight="1" thickBot="1">
      <c r="A462" s="475"/>
      <c r="B462" s="470"/>
      <c r="C462" s="241" t="s">
        <v>312</v>
      </c>
      <c r="D462" s="228" t="s">
        <v>315</v>
      </c>
      <c r="E462" s="237" t="s">
        <v>314</v>
      </c>
      <c r="F462" s="228" t="s">
        <v>315</v>
      </c>
    </row>
    <row r="463" spans="1:6" ht="27.75" customHeight="1" thickBot="1">
      <c r="A463" s="475"/>
      <c r="B463" s="470"/>
      <c r="C463" s="241" t="s">
        <v>316</v>
      </c>
      <c r="D463" s="228" t="s">
        <v>344</v>
      </c>
      <c r="E463" s="237" t="s">
        <v>331</v>
      </c>
      <c r="F463" s="228" t="s">
        <v>311</v>
      </c>
    </row>
    <row r="464" spans="1:6" ht="23.25" customHeight="1" thickBot="1">
      <c r="A464" s="475"/>
      <c r="B464" s="470"/>
      <c r="C464" s="241" t="s">
        <v>317</v>
      </c>
      <c r="D464" s="228" t="s">
        <v>311</v>
      </c>
      <c r="E464" s="237" t="s">
        <v>318</v>
      </c>
      <c r="F464" s="228" t="s">
        <v>311</v>
      </c>
    </row>
    <row r="465" spans="1:6" ht="32.25" customHeight="1" thickBot="1">
      <c r="A465" s="475"/>
      <c r="B465" s="470"/>
      <c r="C465" s="241" t="s">
        <v>319</v>
      </c>
      <c r="D465" s="228" t="s">
        <v>311</v>
      </c>
      <c r="E465" s="237" t="s">
        <v>320</v>
      </c>
      <c r="F465" s="228" t="s">
        <v>372</v>
      </c>
    </row>
    <row r="466" spans="1:6" ht="34.5" customHeight="1" thickBot="1">
      <c r="A466" s="475"/>
      <c r="B466" s="470"/>
      <c r="C466" s="241" t="s">
        <v>321</v>
      </c>
      <c r="D466" s="228" t="s">
        <v>311</v>
      </c>
      <c r="E466" s="237" t="s">
        <v>322</v>
      </c>
      <c r="F466" s="228" t="s">
        <v>315</v>
      </c>
    </row>
    <row r="467" spans="1:6" ht="45" customHeight="1" thickBot="1">
      <c r="A467" s="475"/>
      <c r="B467" s="470"/>
      <c r="C467" s="242" t="s">
        <v>323</v>
      </c>
      <c r="D467" s="228" t="s">
        <v>315</v>
      </c>
      <c r="E467" s="237" t="s">
        <v>324</v>
      </c>
      <c r="F467" s="228" t="s">
        <v>315</v>
      </c>
    </row>
    <row r="468" spans="1:6" ht="47.25" customHeight="1" thickBot="1">
      <c r="A468" s="475"/>
      <c r="B468" s="470"/>
      <c r="C468" s="472" t="s">
        <v>325</v>
      </c>
      <c r="D468" s="456"/>
      <c r="E468" s="237" t="s">
        <v>327</v>
      </c>
      <c r="F468" s="228" t="s">
        <v>372</v>
      </c>
    </row>
    <row r="469" spans="1:6" ht="24" customHeight="1" thickBot="1">
      <c r="A469" s="476"/>
      <c r="B469" s="471"/>
      <c r="C469" s="473"/>
      <c r="D469" s="454"/>
      <c r="E469" s="237" t="s">
        <v>328</v>
      </c>
      <c r="F469" s="228" t="s">
        <v>372</v>
      </c>
    </row>
    <row r="470" spans="1:6" ht="13.5" thickBot="1">
      <c r="A470" s="250">
        <v>9</v>
      </c>
      <c r="B470" s="251" t="str">
        <f>Jednostki!B10</f>
        <v>9. Przedszkole Nr 3</v>
      </c>
      <c r="C470" s="250"/>
      <c r="D470" s="250"/>
      <c r="E470" s="250"/>
      <c r="F470" s="250"/>
    </row>
    <row r="471" spans="1:6" ht="36.75" thickBot="1">
      <c r="A471" s="446" t="s">
        <v>521</v>
      </c>
      <c r="B471" s="477" t="str">
        <f>'zakładka 3 Budynki'!B64</f>
        <v>Budynek przedszkola parterowy typu "Ciechanów" - 07-200 Wyszków, ul. 11 Listopada 23</v>
      </c>
      <c r="C471" s="241" t="s">
        <v>394</v>
      </c>
      <c r="D471" s="228" t="s">
        <v>311</v>
      </c>
      <c r="E471" s="237" t="s">
        <v>397</v>
      </c>
      <c r="F471" s="228" t="s">
        <v>311</v>
      </c>
    </row>
    <row r="472" spans="1:6" ht="36.75" thickBot="1">
      <c r="A472" s="446"/>
      <c r="B472" s="477"/>
      <c r="C472" s="241" t="s">
        <v>395</v>
      </c>
      <c r="D472" s="228" t="s">
        <v>315</v>
      </c>
      <c r="E472" s="237" t="s">
        <v>314</v>
      </c>
      <c r="F472" s="228" t="s">
        <v>315</v>
      </c>
    </row>
    <row r="473" spans="1:6" ht="36.75" thickBot="1">
      <c r="A473" s="446"/>
      <c r="B473" s="477"/>
      <c r="C473" s="241" t="s">
        <v>396</v>
      </c>
      <c r="D473" s="228" t="s">
        <v>344</v>
      </c>
      <c r="E473" s="237" t="s">
        <v>398</v>
      </c>
      <c r="F473" s="228" t="s">
        <v>311</v>
      </c>
    </row>
    <row r="474" spans="1:6" ht="36.75" thickBot="1">
      <c r="A474" s="446"/>
      <c r="B474" s="477"/>
      <c r="C474" s="241" t="s">
        <v>317</v>
      </c>
      <c r="D474" s="228" t="s">
        <v>311</v>
      </c>
      <c r="E474" s="237" t="s">
        <v>318</v>
      </c>
      <c r="F474" s="228" t="s">
        <v>315</v>
      </c>
    </row>
    <row r="475" spans="1:6" ht="36.75" thickBot="1">
      <c r="A475" s="446"/>
      <c r="B475" s="477"/>
      <c r="C475" s="241" t="s">
        <v>319</v>
      </c>
      <c r="D475" s="228" t="s">
        <v>315</v>
      </c>
      <c r="E475" s="237" t="s">
        <v>320</v>
      </c>
      <c r="F475" s="228" t="s">
        <v>315</v>
      </c>
    </row>
    <row r="476" spans="1:6" ht="24.75" thickBot="1">
      <c r="A476" s="446"/>
      <c r="B476" s="477"/>
      <c r="C476" s="241" t="s">
        <v>321</v>
      </c>
      <c r="D476" s="228" t="s">
        <v>311</v>
      </c>
      <c r="E476" s="237" t="s">
        <v>322</v>
      </c>
      <c r="F476" s="228" t="s">
        <v>315</v>
      </c>
    </row>
    <row r="477" spans="1:6" ht="24.75" thickBot="1">
      <c r="A477" s="446"/>
      <c r="B477" s="477"/>
      <c r="C477" s="242" t="s">
        <v>323</v>
      </c>
      <c r="D477" s="228" t="s">
        <v>315</v>
      </c>
      <c r="E477" s="237" t="s">
        <v>324</v>
      </c>
      <c r="F477" s="228" t="s">
        <v>315</v>
      </c>
    </row>
    <row r="478" spans="1:6" ht="24.75" thickBot="1">
      <c r="A478" s="446"/>
      <c r="B478" s="477"/>
      <c r="C478" s="462" t="s">
        <v>325</v>
      </c>
      <c r="D478" s="446"/>
      <c r="E478" s="237" t="s">
        <v>327</v>
      </c>
      <c r="F478" s="228" t="s">
        <v>315</v>
      </c>
    </row>
    <row r="479" spans="1:6" ht="24.75" thickBot="1">
      <c r="A479" s="446"/>
      <c r="B479" s="477"/>
      <c r="C479" s="462"/>
      <c r="D479" s="446"/>
      <c r="E479" s="237" t="s">
        <v>328</v>
      </c>
      <c r="F479" s="228" t="s">
        <v>315</v>
      </c>
    </row>
    <row r="480" spans="1:6" ht="23.25" customHeight="1" thickBot="1">
      <c r="A480" s="231">
        <v>10</v>
      </c>
      <c r="B480" s="232" t="str">
        <f>Jednostki!B11</f>
        <v>10. Przedszkole Integracyjne Nr 4</v>
      </c>
      <c r="C480" s="233"/>
      <c r="D480" s="231"/>
      <c r="E480" s="234"/>
      <c r="F480" s="235"/>
    </row>
    <row r="481" spans="1:6" ht="24.75" thickBot="1">
      <c r="A481" s="452" t="s">
        <v>522</v>
      </c>
      <c r="B481" s="455" t="str">
        <f>'zakładka 3 Budynki'!B66</f>
        <v>Budynek przedszkola - 07-200 Wyszków, ul. Sowińskiego 27B</v>
      </c>
      <c r="C481" s="70" t="s">
        <v>627</v>
      </c>
      <c r="D481" s="252" t="s">
        <v>311</v>
      </c>
      <c r="E481" s="237" t="s">
        <v>38</v>
      </c>
      <c r="F481" s="252" t="s">
        <v>311</v>
      </c>
    </row>
    <row r="482" spans="1:6" ht="36.75" thickBot="1">
      <c r="A482" s="453"/>
      <c r="B482" s="448"/>
      <c r="C482" s="70" t="s">
        <v>312</v>
      </c>
      <c r="D482" s="252" t="s">
        <v>315</v>
      </c>
      <c r="E482" s="237" t="s">
        <v>314</v>
      </c>
      <c r="F482" s="252" t="s">
        <v>315</v>
      </c>
    </row>
    <row r="483" spans="1:6" ht="36.75" thickBot="1">
      <c r="A483" s="453"/>
      <c r="B483" s="448"/>
      <c r="C483" s="70" t="s">
        <v>316</v>
      </c>
      <c r="D483" s="252" t="s">
        <v>344</v>
      </c>
      <c r="E483" s="237" t="s">
        <v>39</v>
      </c>
      <c r="F483" s="252" t="s">
        <v>311</v>
      </c>
    </row>
    <row r="484" spans="1:6" ht="36.75" thickBot="1">
      <c r="A484" s="453"/>
      <c r="B484" s="448"/>
      <c r="C484" s="70" t="s">
        <v>317</v>
      </c>
      <c r="D484" s="252" t="s">
        <v>311</v>
      </c>
      <c r="E484" s="253" t="s">
        <v>318</v>
      </c>
      <c r="F484" s="252" t="s">
        <v>315</v>
      </c>
    </row>
    <row r="485" spans="1:6" ht="36.75" thickBot="1">
      <c r="A485" s="453"/>
      <c r="B485" s="448"/>
      <c r="C485" s="70" t="s">
        <v>319</v>
      </c>
      <c r="D485" s="252" t="s">
        <v>315</v>
      </c>
      <c r="E485" s="253" t="s">
        <v>320</v>
      </c>
      <c r="F485" s="252" t="s">
        <v>315</v>
      </c>
    </row>
    <row r="486" spans="1:6" ht="24.75" thickBot="1">
      <c r="A486" s="453"/>
      <c r="B486" s="448"/>
      <c r="C486" s="70" t="s">
        <v>321</v>
      </c>
      <c r="D486" s="252" t="s">
        <v>311</v>
      </c>
      <c r="E486" s="253" t="s">
        <v>322</v>
      </c>
      <c r="F486" s="252" t="s">
        <v>315</v>
      </c>
    </row>
    <row r="487" spans="1:6" ht="24.75" thickBot="1">
      <c r="A487" s="453"/>
      <c r="B487" s="448"/>
      <c r="C487" s="72" t="s">
        <v>323</v>
      </c>
      <c r="D487" s="252" t="s">
        <v>344</v>
      </c>
      <c r="E487" s="253" t="s">
        <v>324</v>
      </c>
      <c r="F487" s="252" t="s">
        <v>315</v>
      </c>
    </row>
    <row r="488" spans="1:6" ht="35.25" customHeight="1" thickBot="1">
      <c r="A488" s="453"/>
      <c r="B488" s="448"/>
      <c r="C488" s="443" t="s">
        <v>325</v>
      </c>
      <c r="D488" s="450"/>
      <c r="E488" s="253" t="s">
        <v>327</v>
      </c>
      <c r="F488" s="252" t="s">
        <v>315</v>
      </c>
    </row>
    <row r="489" spans="1:6" ht="24.75" thickBot="1">
      <c r="A489" s="454"/>
      <c r="B489" s="449"/>
      <c r="C489" s="443"/>
      <c r="D489" s="450"/>
      <c r="E489" s="253" t="s">
        <v>328</v>
      </c>
      <c r="F489" s="252" t="s">
        <v>315</v>
      </c>
    </row>
    <row r="490" spans="1:6" ht="13.5" thickBot="1">
      <c r="A490" s="231">
        <v>11</v>
      </c>
      <c r="B490" s="232" t="str">
        <f>Jednostki!B12</f>
        <v>11. Przedszkole Nr 7</v>
      </c>
      <c r="C490" s="233"/>
      <c r="D490" s="231"/>
      <c r="E490" s="234"/>
      <c r="F490" s="235"/>
    </row>
    <row r="491" spans="1:6" ht="36.75" thickBot="1">
      <c r="A491" s="446" t="s">
        <v>523</v>
      </c>
      <c r="B491" s="445" t="str">
        <f>'zakładka 3 Budynki'!B68</f>
        <v>Budynek użyteczności publicznej, - 07-200  Wyszków, ul. 11 Listopada 50</v>
      </c>
      <c r="C491" s="70" t="s">
        <v>329</v>
      </c>
      <c r="D491" s="228" t="s">
        <v>311</v>
      </c>
      <c r="E491" s="237" t="s">
        <v>426</v>
      </c>
      <c r="F491" s="228" t="s">
        <v>311</v>
      </c>
    </row>
    <row r="492" spans="1:6" ht="36.75" thickBot="1">
      <c r="A492" s="446"/>
      <c r="B492" s="445"/>
      <c r="C492" s="70" t="s">
        <v>312</v>
      </c>
      <c r="D492" s="228" t="s">
        <v>315</v>
      </c>
      <c r="E492" s="237" t="s">
        <v>314</v>
      </c>
      <c r="F492" s="228" t="s">
        <v>315</v>
      </c>
    </row>
    <row r="493" spans="1:6" ht="36.75" thickBot="1">
      <c r="A493" s="446"/>
      <c r="B493" s="445"/>
      <c r="C493" s="70" t="s">
        <v>316</v>
      </c>
      <c r="D493" s="228" t="s">
        <v>344</v>
      </c>
      <c r="E493" s="237" t="s">
        <v>427</v>
      </c>
      <c r="F493" s="228" t="s">
        <v>311</v>
      </c>
    </row>
    <row r="494" spans="1:6" ht="36.75" thickBot="1">
      <c r="A494" s="446"/>
      <c r="B494" s="445"/>
      <c r="C494" s="70" t="s">
        <v>317</v>
      </c>
      <c r="D494" s="228" t="s">
        <v>311</v>
      </c>
      <c r="E494" s="237" t="s">
        <v>408</v>
      </c>
      <c r="F494" s="228" t="s">
        <v>311</v>
      </c>
    </row>
    <row r="495" spans="1:6" ht="36.75" thickBot="1">
      <c r="A495" s="446"/>
      <c r="B495" s="445"/>
      <c r="C495" s="70" t="s">
        <v>319</v>
      </c>
      <c r="D495" s="228" t="s">
        <v>311</v>
      </c>
      <c r="E495" s="237" t="s">
        <v>320</v>
      </c>
      <c r="F495" s="228" t="s">
        <v>315</v>
      </c>
    </row>
    <row r="496" spans="1:6" ht="24.75" thickBot="1">
      <c r="A496" s="446"/>
      <c r="B496" s="445"/>
      <c r="C496" s="70" t="s">
        <v>321</v>
      </c>
      <c r="D496" s="228" t="s">
        <v>311</v>
      </c>
      <c r="E496" s="237" t="s">
        <v>322</v>
      </c>
      <c r="F496" s="228" t="s">
        <v>315</v>
      </c>
    </row>
    <row r="497" spans="1:6" ht="24.75" thickBot="1">
      <c r="A497" s="446"/>
      <c r="B497" s="445"/>
      <c r="C497" s="72" t="s">
        <v>323</v>
      </c>
      <c r="D497" s="228" t="s">
        <v>315</v>
      </c>
      <c r="E497" s="237" t="s">
        <v>324</v>
      </c>
      <c r="F497" s="228" t="s">
        <v>315</v>
      </c>
    </row>
    <row r="498" spans="1:6" ht="24.75" thickBot="1">
      <c r="A498" s="446"/>
      <c r="B498" s="445"/>
      <c r="C498" s="443" t="s">
        <v>325</v>
      </c>
      <c r="D498" s="446"/>
      <c r="E498" s="237" t="s">
        <v>327</v>
      </c>
      <c r="F498" s="228" t="s">
        <v>315</v>
      </c>
    </row>
    <row r="499" spans="1:6" ht="24.75" thickBot="1">
      <c r="A499" s="446"/>
      <c r="B499" s="445"/>
      <c r="C499" s="443"/>
      <c r="D499" s="446"/>
      <c r="E499" s="237" t="s">
        <v>328</v>
      </c>
      <c r="F499" s="228" t="s">
        <v>315</v>
      </c>
    </row>
    <row r="500" spans="1:6" ht="13.5" thickBot="1">
      <c r="A500" s="231">
        <v>12</v>
      </c>
      <c r="B500" s="232" t="str">
        <f>Jednostki!B13</f>
        <v>12. Przedszkole Nr 9 </v>
      </c>
      <c r="C500" s="233"/>
      <c r="D500" s="231"/>
      <c r="E500" s="234"/>
      <c r="F500" s="235"/>
    </row>
    <row r="501" spans="1:6" ht="36.75" thickBot="1">
      <c r="A501" s="446" t="s">
        <v>552</v>
      </c>
      <c r="B501" s="478" t="str">
        <f>'zakładka 3 Budynki'!B70</f>
        <v>wynajmuje lokal od SM "Przyszłość"</v>
      </c>
      <c r="C501" s="70" t="s">
        <v>329</v>
      </c>
      <c r="D501" s="228" t="s">
        <v>311</v>
      </c>
      <c r="E501" s="237" t="s">
        <v>379</v>
      </c>
      <c r="F501" s="228" t="s">
        <v>311</v>
      </c>
    </row>
    <row r="502" spans="1:6" ht="36.75" thickBot="1">
      <c r="A502" s="446"/>
      <c r="B502" s="478"/>
      <c r="C502" s="70" t="s">
        <v>312</v>
      </c>
      <c r="D502" s="228" t="s">
        <v>313</v>
      </c>
      <c r="E502" s="237" t="s">
        <v>314</v>
      </c>
      <c r="F502" s="228" t="s">
        <v>315</v>
      </c>
    </row>
    <row r="503" spans="1:6" ht="36.75" thickBot="1">
      <c r="A503" s="446"/>
      <c r="B503" s="478"/>
      <c r="C503" s="70" t="s">
        <v>316</v>
      </c>
      <c r="D503" s="228" t="s">
        <v>313</v>
      </c>
      <c r="E503" s="237" t="s">
        <v>380</v>
      </c>
      <c r="F503" s="228" t="s">
        <v>311</v>
      </c>
    </row>
    <row r="504" spans="1:6" ht="36.75" thickBot="1">
      <c r="A504" s="446"/>
      <c r="B504" s="478"/>
      <c r="C504" s="70" t="s">
        <v>317</v>
      </c>
      <c r="D504" s="228" t="s">
        <v>311</v>
      </c>
      <c r="E504" s="237" t="s">
        <v>318</v>
      </c>
      <c r="F504" s="228" t="s">
        <v>315</v>
      </c>
    </row>
    <row r="505" spans="1:6" ht="36.75" thickBot="1">
      <c r="A505" s="446"/>
      <c r="B505" s="478"/>
      <c r="C505" s="70" t="s">
        <v>319</v>
      </c>
      <c r="D505" s="228" t="s">
        <v>315</v>
      </c>
      <c r="E505" s="237" t="s">
        <v>320</v>
      </c>
      <c r="F505" s="228" t="s">
        <v>315</v>
      </c>
    </row>
    <row r="506" spans="1:6" ht="24.75" thickBot="1">
      <c r="A506" s="446"/>
      <c r="B506" s="478"/>
      <c r="C506" s="70" t="s">
        <v>321</v>
      </c>
      <c r="D506" s="228" t="s">
        <v>311</v>
      </c>
      <c r="E506" s="237" t="s">
        <v>322</v>
      </c>
      <c r="F506" s="228" t="s">
        <v>315</v>
      </c>
    </row>
    <row r="507" spans="1:6" ht="24.75" thickBot="1">
      <c r="A507" s="446"/>
      <c r="B507" s="478"/>
      <c r="C507" s="72" t="s">
        <v>323</v>
      </c>
      <c r="D507" s="228" t="s">
        <v>340</v>
      </c>
      <c r="E507" s="237" t="s">
        <v>324</v>
      </c>
      <c r="F507" s="228" t="s">
        <v>315</v>
      </c>
    </row>
    <row r="508" spans="1:6" ht="24.75" thickBot="1">
      <c r="A508" s="446"/>
      <c r="B508" s="478"/>
      <c r="C508" s="443" t="s">
        <v>325</v>
      </c>
      <c r="D508" s="446" t="s">
        <v>387</v>
      </c>
      <c r="E508" s="237" t="s">
        <v>327</v>
      </c>
      <c r="F508" s="228" t="s">
        <v>315</v>
      </c>
    </row>
    <row r="509" spans="1:6" ht="24.75" thickBot="1">
      <c r="A509" s="446"/>
      <c r="B509" s="478"/>
      <c r="C509" s="443"/>
      <c r="D509" s="446"/>
      <c r="E509" s="237" t="s">
        <v>328</v>
      </c>
      <c r="F509" s="228" t="s">
        <v>315</v>
      </c>
    </row>
    <row r="510" spans="1:6" ht="22.5" customHeight="1" thickBot="1">
      <c r="A510" s="231">
        <v>13</v>
      </c>
      <c r="B510" s="232" t="str">
        <f>Jednostki!B14</f>
        <v>13. Szkoła Podstawowa nr 1 im. Adama Mickiewicza</v>
      </c>
      <c r="C510" s="233"/>
      <c r="D510" s="231"/>
      <c r="E510" s="234"/>
      <c r="F510" s="235"/>
    </row>
    <row r="511" spans="1:6" ht="36.75" thickBot="1">
      <c r="A511" s="446" t="s">
        <v>524</v>
      </c>
      <c r="B511" s="477" t="str">
        <f>'zakładka 3 Budynki'!B72</f>
        <v>Szkoła Podstawowa nr 1, 07-200 Wyszków, ul. 11 Listopada 62 *</v>
      </c>
      <c r="C511" s="241" t="s">
        <v>329</v>
      </c>
      <c r="D511" s="228" t="s">
        <v>311</v>
      </c>
      <c r="E511" s="237" t="s">
        <v>579</v>
      </c>
      <c r="F511" s="228" t="s">
        <v>311</v>
      </c>
    </row>
    <row r="512" spans="1:6" ht="36.75" thickBot="1">
      <c r="A512" s="446"/>
      <c r="B512" s="477"/>
      <c r="C512" s="241" t="s">
        <v>312</v>
      </c>
      <c r="D512" s="228" t="s">
        <v>340</v>
      </c>
      <c r="E512" s="237" t="s">
        <v>314</v>
      </c>
      <c r="F512" s="228" t="s">
        <v>315</v>
      </c>
    </row>
    <row r="513" spans="1:6" ht="36.75" thickBot="1">
      <c r="A513" s="446"/>
      <c r="B513" s="477"/>
      <c r="C513" s="241" t="s">
        <v>316</v>
      </c>
      <c r="D513" s="228" t="s">
        <v>313</v>
      </c>
      <c r="E513" s="237" t="s">
        <v>331</v>
      </c>
      <c r="F513" s="228" t="s">
        <v>315</v>
      </c>
    </row>
    <row r="514" spans="1:6" ht="36.75" thickBot="1">
      <c r="A514" s="446"/>
      <c r="B514" s="477"/>
      <c r="C514" s="241" t="s">
        <v>317</v>
      </c>
      <c r="D514" s="228" t="s">
        <v>311</v>
      </c>
      <c r="E514" s="237" t="s">
        <v>586</v>
      </c>
      <c r="F514" s="228" t="s">
        <v>311</v>
      </c>
    </row>
    <row r="515" spans="1:6" ht="36.75" thickBot="1">
      <c r="A515" s="446"/>
      <c r="B515" s="477"/>
      <c r="C515" s="241" t="s">
        <v>319</v>
      </c>
      <c r="D515" s="228" t="s">
        <v>311</v>
      </c>
      <c r="E515" s="237" t="s">
        <v>320</v>
      </c>
      <c r="F515" s="228" t="s">
        <v>430</v>
      </c>
    </row>
    <row r="516" spans="1:6" ht="36.75" thickBot="1">
      <c r="A516" s="446"/>
      <c r="B516" s="477"/>
      <c r="C516" s="241" t="s">
        <v>321</v>
      </c>
      <c r="D516" s="228" t="s">
        <v>311</v>
      </c>
      <c r="E516" s="237" t="s">
        <v>322</v>
      </c>
      <c r="F516" s="228" t="s">
        <v>430</v>
      </c>
    </row>
    <row r="517" spans="1:6" ht="36.75" thickBot="1">
      <c r="A517" s="446"/>
      <c r="B517" s="477"/>
      <c r="C517" s="242" t="s">
        <v>323</v>
      </c>
      <c r="D517" s="228" t="s">
        <v>313</v>
      </c>
      <c r="E517" s="237" t="s">
        <v>324</v>
      </c>
      <c r="F517" s="228" t="s">
        <v>430</v>
      </c>
    </row>
    <row r="518" spans="1:6" ht="24.75" thickBot="1">
      <c r="A518" s="446"/>
      <c r="B518" s="477"/>
      <c r="C518" s="462" t="s">
        <v>325</v>
      </c>
      <c r="D518" s="446" t="s">
        <v>77</v>
      </c>
      <c r="E518" s="237" t="s">
        <v>327</v>
      </c>
      <c r="F518" s="228" t="s">
        <v>315</v>
      </c>
    </row>
    <row r="519" spans="1:6" ht="24.75" thickBot="1">
      <c r="A519" s="446"/>
      <c r="B519" s="477"/>
      <c r="C519" s="462"/>
      <c r="D519" s="446"/>
      <c r="E519" s="237" t="s">
        <v>328</v>
      </c>
      <c r="F519" s="228" t="s">
        <v>315</v>
      </c>
    </row>
    <row r="520" spans="1:6" ht="35.25" customHeight="1" thickBot="1">
      <c r="A520" s="231">
        <v>14</v>
      </c>
      <c r="B520" s="232" t="str">
        <f>Jednostki!B15</f>
        <v>14. Szkoła Podstawowa Nr 2 im. Władysława Broniewskiego w Wyszkowie</v>
      </c>
      <c r="C520" s="233"/>
      <c r="D520" s="231"/>
      <c r="E520" s="234"/>
      <c r="F520" s="235"/>
    </row>
    <row r="521" spans="1:6" ht="36.75" thickBot="1">
      <c r="A521" s="446" t="s">
        <v>525</v>
      </c>
      <c r="B521" s="445" t="str">
        <f>'zakładka 3 Budynki'!B74</f>
        <v>Budynek szkolny - 07-200 Wyszków, ul. Jana Matejki 5</v>
      </c>
      <c r="C521" s="70" t="s">
        <v>329</v>
      </c>
      <c r="D521" s="228" t="s">
        <v>315</v>
      </c>
      <c r="E521" s="237" t="s">
        <v>585</v>
      </c>
      <c r="F521" s="228" t="s">
        <v>311</v>
      </c>
    </row>
    <row r="522" spans="1:6" ht="36.75" thickBot="1">
      <c r="A522" s="446"/>
      <c r="B522" s="445"/>
      <c r="C522" s="70" t="s">
        <v>312</v>
      </c>
      <c r="D522" s="228" t="s">
        <v>315</v>
      </c>
      <c r="E522" s="237" t="s">
        <v>314</v>
      </c>
      <c r="F522" s="228" t="s">
        <v>315</v>
      </c>
    </row>
    <row r="523" spans="1:6" ht="36.75" thickBot="1">
      <c r="A523" s="446"/>
      <c r="B523" s="445"/>
      <c r="C523" s="70" t="s">
        <v>316</v>
      </c>
      <c r="D523" s="228" t="s">
        <v>315</v>
      </c>
      <c r="E523" s="237" t="s">
        <v>617</v>
      </c>
      <c r="F523" s="228" t="s">
        <v>311</v>
      </c>
    </row>
    <row r="524" spans="1:6" ht="36.75" thickBot="1">
      <c r="A524" s="446"/>
      <c r="B524" s="445"/>
      <c r="C524" s="70" t="s">
        <v>317</v>
      </c>
      <c r="D524" s="228" t="s">
        <v>311</v>
      </c>
      <c r="E524" s="237" t="s">
        <v>318</v>
      </c>
      <c r="F524" s="228" t="s">
        <v>315</v>
      </c>
    </row>
    <row r="525" spans="1:6" ht="36.75" thickBot="1">
      <c r="A525" s="446"/>
      <c r="B525" s="445"/>
      <c r="C525" s="70" t="s">
        <v>319</v>
      </c>
      <c r="D525" s="228" t="s">
        <v>315</v>
      </c>
      <c r="E525" s="237" t="s">
        <v>320</v>
      </c>
      <c r="F525" s="228" t="s">
        <v>315</v>
      </c>
    </row>
    <row r="526" spans="1:6" ht="24.75" thickBot="1">
      <c r="A526" s="446"/>
      <c r="B526" s="445"/>
      <c r="C526" s="70" t="s">
        <v>321</v>
      </c>
      <c r="D526" s="228" t="s">
        <v>311</v>
      </c>
      <c r="E526" s="237" t="s">
        <v>322</v>
      </c>
      <c r="F526" s="228" t="s">
        <v>315</v>
      </c>
    </row>
    <row r="527" spans="1:6" ht="24.75" thickBot="1">
      <c r="A527" s="446"/>
      <c r="B527" s="445"/>
      <c r="C527" s="72" t="s">
        <v>323</v>
      </c>
      <c r="D527" s="228" t="s">
        <v>313</v>
      </c>
      <c r="E527" s="237" t="s">
        <v>324</v>
      </c>
      <c r="F527" s="228" t="s">
        <v>315</v>
      </c>
    </row>
    <row r="528" spans="1:6" ht="24.75" thickBot="1">
      <c r="A528" s="446"/>
      <c r="B528" s="445"/>
      <c r="C528" s="443" t="s">
        <v>325</v>
      </c>
      <c r="D528" s="446" t="s">
        <v>687</v>
      </c>
      <c r="E528" s="237" t="s">
        <v>327</v>
      </c>
      <c r="F528" s="228" t="s">
        <v>315</v>
      </c>
    </row>
    <row r="529" spans="1:6" ht="24.75" thickBot="1">
      <c r="A529" s="446"/>
      <c r="B529" s="445"/>
      <c r="C529" s="443"/>
      <c r="D529" s="446"/>
      <c r="E529" s="237" t="s">
        <v>328</v>
      </c>
      <c r="F529" s="228" t="s">
        <v>315</v>
      </c>
    </row>
    <row r="530" spans="1:6" ht="36.75" thickBot="1">
      <c r="A530" s="446" t="s">
        <v>82</v>
      </c>
      <c r="B530" s="445" t="str">
        <f>'zakładka 3 Budynki'!B75</f>
        <v>Bud. Gospodarczy, 07-200 Wyszków, ul. Jana Matejki 5 *)</v>
      </c>
      <c r="C530" s="70" t="s">
        <v>329</v>
      </c>
      <c r="D530" s="228"/>
      <c r="E530" s="237" t="s">
        <v>587</v>
      </c>
      <c r="F530" s="228"/>
    </row>
    <row r="531" spans="1:6" ht="36.75" thickBot="1">
      <c r="A531" s="446"/>
      <c r="B531" s="445"/>
      <c r="C531" s="70" t="s">
        <v>312</v>
      </c>
      <c r="D531" s="228"/>
      <c r="E531" s="237" t="s">
        <v>314</v>
      </c>
      <c r="F531" s="228"/>
    </row>
    <row r="532" spans="1:6" ht="36.75" thickBot="1">
      <c r="A532" s="446"/>
      <c r="B532" s="445"/>
      <c r="C532" s="70" t="s">
        <v>316</v>
      </c>
      <c r="D532" s="228"/>
      <c r="E532" s="237" t="s">
        <v>39</v>
      </c>
      <c r="F532" s="228"/>
    </row>
    <row r="533" spans="1:6" ht="36.75" thickBot="1">
      <c r="A533" s="446"/>
      <c r="B533" s="445"/>
      <c r="C533" s="70" t="s">
        <v>317</v>
      </c>
      <c r="D533" s="228"/>
      <c r="E533" s="237" t="s">
        <v>318</v>
      </c>
      <c r="F533" s="228"/>
    </row>
    <row r="534" spans="1:6" ht="36.75" thickBot="1">
      <c r="A534" s="446"/>
      <c r="B534" s="445"/>
      <c r="C534" s="70" t="s">
        <v>319</v>
      </c>
      <c r="D534" s="228"/>
      <c r="E534" s="237" t="s">
        <v>320</v>
      </c>
      <c r="F534" s="228"/>
    </row>
    <row r="535" spans="1:6" ht="24.75" thickBot="1">
      <c r="A535" s="446"/>
      <c r="B535" s="445"/>
      <c r="C535" s="70" t="s">
        <v>321</v>
      </c>
      <c r="D535" s="228"/>
      <c r="E535" s="237" t="s">
        <v>322</v>
      </c>
      <c r="F535" s="228"/>
    </row>
    <row r="536" spans="1:6" ht="24.75" thickBot="1">
      <c r="A536" s="446"/>
      <c r="B536" s="445"/>
      <c r="C536" s="72" t="s">
        <v>323</v>
      </c>
      <c r="D536" s="228"/>
      <c r="E536" s="237" t="s">
        <v>324</v>
      </c>
      <c r="F536" s="228"/>
    </row>
    <row r="537" spans="1:6" ht="24.75" customHeight="1" thickBot="1">
      <c r="A537" s="446"/>
      <c r="B537" s="445"/>
      <c r="C537" s="443" t="s">
        <v>325</v>
      </c>
      <c r="D537" s="446"/>
      <c r="E537" s="237" t="s">
        <v>327</v>
      </c>
      <c r="F537" s="228"/>
    </row>
    <row r="538" spans="1:6" ht="24.75" thickBot="1">
      <c r="A538" s="446"/>
      <c r="B538" s="445"/>
      <c r="C538" s="443"/>
      <c r="D538" s="446"/>
      <c r="E538" s="237" t="s">
        <v>328</v>
      </c>
      <c r="F538" s="228"/>
    </row>
    <row r="539" spans="1:6" ht="54.75" customHeight="1" thickBot="1">
      <c r="A539" s="231">
        <v>15</v>
      </c>
      <c r="B539" s="232" t="str">
        <f>Jednostki!B16</f>
        <v>15. Szkoła Podstawowa im. Kardynała Stefana Wyszyńskiego w Leszczydole Starym</v>
      </c>
      <c r="C539" s="233"/>
      <c r="D539" s="231"/>
      <c r="E539" s="234"/>
      <c r="F539" s="235"/>
    </row>
    <row r="540" spans="1:6" ht="43.5" customHeight="1" thickBot="1">
      <c r="A540" s="446" t="s">
        <v>526</v>
      </c>
      <c r="B540" s="445" t="str">
        <f>'zakładka 3 Budynki'!B77</f>
        <v>Budynek szkolny - 07-200 Wyszków, Leszczydół Stary 38 *)</v>
      </c>
      <c r="C540" s="241" t="s">
        <v>329</v>
      </c>
      <c r="D540" s="228" t="s">
        <v>315</v>
      </c>
      <c r="E540" s="237" t="s">
        <v>330</v>
      </c>
      <c r="F540" s="228" t="s">
        <v>311</v>
      </c>
    </row>
    <row r="541" spans="1:6" ht="36.75" thickBot="1">
      <c r="A541" s="446"/>
      <c r="B541" s="445"/>
      <c r="C541" s="241" t="s">
        <v>312</v>
      </c>
      <c r="D541" s="228" t="s">
        <v>315</v>
      </c>
      <c r="E541" s="237" t="s">
        <v>314</v>
      </c>
      <c r="F541" s="228" t="s">
        <v>315</v>
      </c>
    </row>
    <row r="542" spans="1:6" ht="36.75" thickBot="1">
      <c r="A542" s="446"/>
      <c r="B542" s="445"/>
      <c r="C542" s="241" t="s">
        <v>316</v>
      </c>
      <c r="D542" s="228" t="s">
        <v>315</v>
      </c>
      <c r="E542" s="237" t="s">
        <v>331</v>
      </c>
      <c r="F542" s="228" t="s">
        <v>311</v>
      </c>
    </row>
    <row r="543" spans="1:6" ht="36.75" thickBot="1">
      <c r="A543" s="446"/>
      <c r="B543" s="445"/>
      <c r="C543" s="241" t="s">
        <v>317</v>
      </c>
      <c r="D543" s="228" t="s">
        <v>311</v>
      </c>
      <c r="E543" s="237" t="s">
        <v>318</v>
      </c>
      <c r="F543" s="228" t="s">
        <v>311</v>
      </c>
    </row>
    <row r="544" spans="1:6" ht="36.75" thickBot="1">
      <c r="A544" s="446"/>
      <c r="B544" s="445"/>
      <c r="C544" s="241" t="s">
        <v>319</v>
      </c>
      <c r="D544" s="228" t="s">
        <v>311</v>
      </c>
      <c r="E544" s="237" t="s">
        <v>320</v>
      </c>
      <c r="F544" s="228" t="s">
        <v>315</v>
      </c>
    </row>
    <row r="545" spans="1:6" ht="24.75" thickBot="1">
      <c r="A545" s="446"/>
      <c r="B545" s="445"/>
      <c r="C545" s="241" t="s">
        <v>321</v>
      </c>
      <c r="D545" s="228" t="s">
        <v>311</v>
      </c>
      <c r="E545" s="237" t="s">
        <v>322</v>
      </c>
      <c r="F545" s="228" t="s">
        <v>315</v>
      </c>
    </row>
    <row r="546" spans="1:6" ht="24.75" thickBot="1">
      <c r="A546" s="446"/>
      <c r="B546" s="445"/>
      <c r="C546" s="242" t="s">
        <v>323</v>
      </c>
      <c r="D546" s="228" t="s">
        <v>313</v>
      </c>
      <c r="E546" s="237" t="s">
        <v>324</v>
      </c>
      <c r="F546" s="228" t="s">
        <v>315</v>
      </c>
    </row>
    <row r="547" spans="1:6" ht="24.75" thickBot="1">
      <c r="A547" s="446"/>
      <c r="B547" s="445"/>
      <c r="C547" s="462" t="s">
        <v>325</v>
      </c>
      <c r="D547" s="446"/>
      <c r="E547" s="237" t="s">
        <v>327</v>
      </c>
      <c r="F547" s="228" t="s">
        <v>315</v>
      </c>
    </row>
    <row r="548" spans="1:6" ht="24.75" thickBot="1">
      <c r="A548" s="446"/>
      <c r="B548" s="445"/>
      <c r="C548" s="462"/>
      <c r="D548" s="446"/>
      <c r="E548" s="237" t="s">
        <v>328</v>
      </c>
      <c r="F548" s="228" t="s">
        <v>315</v>
      </c>
    </row>
    <row r="549" spans="1:6" ht="36.75" thickBot="1">
      <c r="A549" s="486" t="s">
        <v>527</v>
      </c>
      <c r="B549" s="463" t="str">
        <f>'zakładka 3 Budynki'!B78</f>
        <v>Budynek gospodarczy - 07-200 Wyszków, Leszczydół Stary 38</v>
      </c>
      <c r="C549" s="241" t="s">
        <v>329</v>
      </c>
      <c r="D549" s="228" t="s">
        <v>315</v>
      </c>
      <c r="E549" s="237" t="s">
        <v>330</v>
      </c>
      <c r="F549" s="228" t="s">
        <v>315</v>
      </c>
    </row>
    <row r="550" spans="1:6" ht="36.75" thickBot="1">
      <c r="A550" s="467"/>
      <c r="B550" s="463"/>
      <c r="C550" s="241" t="s">
        <v>312</v>
      </c>
      <c r="D550" s="228" t="s">
        <v>315</v>
      </c>
      <c r="E550" s="237" t="s">
        <v>314</v>
      </c>
      <c r="F550" s="228" t="s">
        <v>315</v>
      </c>
    </row>
    <row r="551" spans="1:6" ht="36.75" thickBot="1">
      <c r="A551" s="467"/>
      <c r="B551" s="463"/>
      <c r="C551" s="241" t="s">
        <v>316</v>
      </c>
      <c r="D551" s="228" t="s">
        <v>315</v>
      </c>
      <c r="E551" s="237" t="s">
        <v>331</v>
      </c>
      <c r="F551" s="228" t="s">
        <v>315</v>
      </c>
    </row>
    <row r="552" spans="1:6" ht="36.75" thickBot="1">
      <c r="A552" s="467"/>
      <c r="B552" s="463"/>
      <c r="C552" s="241" t="s">
        <v>317</v>
      </c>
      <c r="D552" s="228" t="s">
        <v>311</v>
      </c>
      <c r="E552" s="237" t="s">
        <v>318</v>
      </c>
      <c r="F552" s="228" t="s">
        <v>315</v>
      </c>
    </row>
    <row r="553" spans="1:6" ht="36.75" thickBot="1">
      <c r="A553" s="467"/>
      <c r="B553" s="463"/>
      <c r="C553" s="241" t="s">
        <v>319</v>
      </c>
      <c r="D553" s="228" t="s">
        <v>315</v>
      </c>
      <c r="E553" s="237" t="s">
        <v>320</v>
      </c>
      <c r="F553" s="228" t="s">
        <v>315</v>
      </c>
    </row>
    <row r="554" spans="1:6" ht="24.75" thickBot="1">
      <c r="A554" s="467"/>
      <c r="B554" s="463"/>
      <c r="C554" s="241" t="s">
        <v>321</v>
      </c>
      <c r="D554" s="228" t="s">
        <v>315</v>
      </c>
      <c r="E554" s="237" t="s">
        <v>322</v>
      </c>
      <c r="F554" s="228" t="s">
        <v>315</v>
      </c>
    </row>
    <row r="555" spans="1:6" ht="24.75" thickBot="1">
      <c r="A555" s="467"/>
      <c r="B555" s="463"/>
      <c r="C555" s="242" t="s">
        <v>323</v>
      </c>
      <c r="D555" s="228" t="s">
        <v>344</v>
      </c>
      <c r="E555" s="237" t="s">
        <v>324</v>
      </c>
      <c r="F555" s="228" t="s">
        <v>315</v>
      </c>
    </row>
    <row r="556" spans="1:6" ht="24.75" thickBot="1">
      <c r="A556" s="467"/>
      <c r="B556" s="463"/>
      <c r="C556" s="462" t="s">
        <v>325</v>
      </c>
      <c r="D556" s="446"/>
      <c r="E556" s="237" t="s">
        <v>327</v>
      </c>
      <c r="F556" s="228" t="s">
        <v>315</v>
      </c>
    </row>
    <row r="557" spans="1:6" ht="24.75" thickBot="1">
      <c r="A557" s="468"/>
      <c r="B557" s="464"/>
      <c r="C557" s="462"/>
      <c r="D557" s="446"/>
      <c r="E557" s="237" t="s">
        <v>328</v>
      </c>
      <c r="F557" s="228" t="s">
        <v>315</v>
      </c>
    </row>
    <row r="558" spans="1:6" ht="61.5" customHeight="1" thickBot="1">
      <c r="A558" s="240">
        <v>16</v>
      </c>
      <c r="B558" s="238" t="str">
        <f>Jednostki!B17</f>
        <v>16. Szkoła Podstawowa im. Jana Brzechwy w Lucynowie</v>
      </c>
      <c r="C558" s="233"/>
      <c r="D558" s="231"/>
      <c r="E558" s="234"/>
      <c r="F558" s="235"/>
    </row>
    <row r="559" spans="1:6" ht="48.75" thickBot="1">
      <c r="A559" s="466" t="s">
        <v>528</v>
      </c>
      <c r="B559" s="488" t="str">
        <f>'zakładka 3 Budynki'!B80</f>
        <v>Budynek szkolny stara część - 07-201 Wyszków 3, Lucynów, ul. Szkolna 12</v>
      </c>
      <c r="C559" s="70" t="s">
        <v>458</v>
      </c>
      <c r="D559" s="230" t="s">
        <v>311</v>
      </c>
      <c r="E559" s="241" t="s">
        <v>426</v>
      </c>
      <c r="F559" s="230" t="s">
        <v>311</v>
      </c>
    </row>
    <row r="560" spans="1:6" ht="36.75" thickBot="1">
      <c r="A560" s="467"/>
      <c r="B560" s="489"/>
      <c r="C560" s="70" t="s">
        <v>312</v>
      </c>
      <c r="D560" s="230" t="s">
        <v>315</v>
      </c>
      <c r="E560" s="241" t="s">
        <v>314</v>
      </c>
      <c r="F560" s="230" t="s">
        <v>315</v>
      </c>
    </row>
    <row r="561" spans="1:6" ht="36.75" thickBot="1">
      <c r="A561" s="467"/>
      <c r="B561" s="489"/>
      <c r="C561" s="70" t="s">
        <v>316</v>
      </c>
      <c r="D561" s="230" t="s">
        <v>344</v>
      </c>
      <c r="E561" s="241" t="s">
        <v>331</v>
      </c>
      <c r="F561" s="230" t="s">
        <v>315</v>
      </c>
    </row>
    <row r="562" spans="1:6" ht="36.75" thickBot="1">
      <c r="A562" s="467"/>
      <c r="B562" s="489"/>
      <c r="C562" s="70" t="s">
        <v>317</v>
      </c>
      <c r="D562" s="230" t="s">
        <v>311</v>
      </c>
      <c r="E562" s="241" t="s">
        <v>318</v>
      </c>
      <c r="F562" s="230" t="s">
        <v>315</v>
      </c>
    </row>
    <row r="563" spans="1:6" ht="36.75" thickBot="1">
      <c r="A563" s="467"/>
      <c r="B563" s="489"/>
      <c r="C563" s="70" t="s">
        <v>319</v>
      </c>
      <c r="D563" s="230" t="s">
        <v>311</v>
      </c>
      <c r="E563" s="241" t="s">
        <v>320</v>
      </c>
      <c r="F563" s="230" t="s">
        <v>315</v>
      </c>
    </row>
    <row r="564" spans="1:6" ht="24.75" thickBot="1">
      <c r="A564" s="467"/>
      <c r="B564" s="489"/>
      <c r="C564" s="70" t="s">
        <v>321</v>
      </c>
      <c r="D564" s="230" t="s">
        <v>311</v>
      </c>
      <c r="E564" s="241" t="s">
        <v>322</v>
      </c>
      <c r="F564" s="230" t="s">
        <v>315</v>
      </c>
    </row>
    <row r="565" spans="1:6" ht="24.75" thickBot="1">
      <c r="A565" s="467"/>
      <c r="B565" s="489"/>
      <c r="C565" s="72" t="s">
        <v>323</v>
      </c>
      <c r="D565" s="230" t="s">
        <v>313</v>
      </c>
      <c r="E565" s="241" t="s">
        <v>324</v>
      </c>
      <c r="F565" s="230" t="s">
        <v>315</v>
      </c>
    </row>
    <row r="566" spans="1:6" ht="36.75" thickBot="1">
      <c r="A566" s="467"/>
      <c r="B566" s="489"/>
      <c r="C566" s="443" t="s">
        <v>325</v>
      </c>
      <c r="D566" s="465"/>
      <c r="E566" s="241" t="s">
        <v>90</v>
      </c>
      <c r="F566" s="230" t="s">
        <v>430</v>
      </c>
    </row>
    <row r="567" spans="1:6" ht="24.75" thickBot="1">
      <c r="A567" s="468"/>
      <c r="B567" s="490"/>
      <c r="C567" s="443"/>
      <c r="D567" s="465"/>
      <c r="E567" s="241" t="s">
        <v>328</v>
      </c>
      <c r="F567" s="230" t="s">
        <v>315</v>
      </c>
    </row>
    <row r="568" spans="1:6" ht="36.75" thickBot="1">
      <c r="A568" s="466" t="s">
        <v>529</v>
      </c>
      <c r="B568" s="488" t="str">
        <f>'zakładka 3 Budynki'!B81</f>
        <v>Budynek szkolny nowa część - 07-201 Wyszków 3, Lucynów, ul. Szkolna 12</v>
      </c>
      <c r="C568" s="70" t="s">
        <v>329</v>
      </c>
      <c r="D568" s="230" t="s">
        <v>315</v>
      </c>
      <c r="E568" s="241" t="s">
        <v>587</v>
      </c>
      <c r="F568" s="230" t="s">
        <v>311</v>
      </c>
    </row>
    <row r="569" spans="1:6" ht="36.75" thickBot="1">
      <c r="A569" s="467"/>
      <c r="B569" s="489"/>
      <c r="C569" s="70" t="s">
        <v>312</v>
      </c>
      <c r="D569" s="230" t="s">
        <v>315</v>
      </c>
      <c r="E569" s="241" t="s">
        <v>314</v>
      </c>
      <c r="F569" s="230" t="s">
        <v>315</v>
      </c>
    </row>
    <row r="570" spans="1:6" ht="36.75" thickBot="1">
      <c r="A570" s="467"/>
      <c r="B570" s="489"/>
      <c r="C570" s="70" t="s">
        <v>316</v>
      </c>
      <c r="D570" s="230" t="s">
        <v>344</v>
      </c>
      <c r="E570" s="241" t="s">
        <v>398</v>
      </c>
      <c r="F570" s="230" t="s">
        <v>311</v>
      </c>
    </row>
    <row r="571" spans="1:6" ht="36.75" thickBot="1">
      <c r="A571" s="467"/>
      <c r="B571" s="489"/>
      <c r="C571" s="70" t="s">
        <v>317</v>
      </c>
      <c r="D571" s="230" t="s">
        <v>311</v>
      </c>
      <c r="E571" s="241" t="s">
        <v>318</v>
      </c>
      <c r="F571" s="230" t="s">
        <v>315</v>
      </c>
    </row>
    <row r="572" spans="1:6" ht="36.75" thickBot="1">
      <c r="A572" s="467"/>
      <c r="B572" s="489"/>
      <c r="C572" s="70" t="s">
        <v>319</v>
      </c>
      <c r="D572" s="230" t="s">
        <v>311</v>
      </c>
      <c r="E572" s="241" t="s">
        <v>320</v>
      </c>
      <c r="F572" s="230" t="s">
        <v>315</v>
      </c>
    </row>
    <row r="573" spans="1:6" ht="24.75" thickBot="1">
      <c r="A573" s="467"/>
      <c r="B573" s="489"/>
      <c r="C573" s="70" t="s">
        <v>321</v>
      </c>
      <c r="D573" s="230" t="s">
        <v>311</v>
      </c>
      <c r="E573" s="241" t="s">
        <v>322</v>
      </c>
      <c r="F573" s="230" t="s">
        <v>315</v>
      </c>
    </row>
    <row r="574" spans="1:6" ht="24.75" thickBot="1">
      <c r="A574" s="467"/>
      <c r="B574" s="489"/>
      <c r="C574" s="72" t="s">
        <v>323</v>
      </c>
      <c r="D574" s="230"/>
      <c r="E574" s="241" t="s">
        <v>324</v>
      </c>
      <c r="F574" s="230" t="s">
        <v>315</v>
      </c>
    </row>
    <row r="575" spans="1:6" ht="36.75" thickBot="1">
      <c r="A575" s="467"/>
      <c r="B575" s="489"/>
      <c r="C575" s="443" t="s">
        <v>325</v>
      </c>
      <c r="D575" s="465"/>
      <c r="E575" s="241" t="s">
        <v>91</v>
      </c>
      <c r="F575" s="230" t="s">
        <v>430</v>
      </c>
    </row>
    <row r="576" spans="1:6" ht="24.75" thickBot="1">
      <c r="A576" s="468"/>
      <c r="B576" s="490"/>
      <c r="C576" s="443"/>
      <c r="D576" s="465"/>
      <c r="E576" s="241" t="s">
        <v>328</v>
      </c>
      <c r="F576" s="230" t="s">
        <v>315</v>
      </c>
    </row>
    <row r="577" spans="1:6" ht="36.75" thickBot="1">
      <c r="A577" s="466" t="s">
        <v>530</v>
      </c>
      <c r="B577" s="488" t="str">
        <f>'zakładka 3 Budynki'!B82</f>
        <v>Sala gimnastyczna - 07-201 Wyszków 3, Lucynów, ul. Szkolna 12</v>
      </c>
      <c r="C577" s="70" t="s">
        <v>329</v>
      </c>
      <c r="D577" s="228" t="s">
        <v>315</v>
      </c>
      <c r="E577" s="237" t="s">
        <v>587</v>
      </c>
      <c r="F577" s="228" t="s">
        <v>311</v>
      </c>
    </row>
    <row r="578" spans="1:6" ht="36.75" thickBot="1">
      <c r="A578" s="467"/>
      <c r="B578" s="489"/>
      <c r="C578" s="70" t="s">
        <v>312</v>
      </c>
      <c r="D578" s="228" t="s">
        <v>315</v>
      </c>
      <c r="E578" s="237" t="s">
        <v>314</v>
      </c>
      <c r="F578" s="228" t="s">
        <v>315</v>
      </c>
    </row>
    <row r="579" spans="1:6" ht="36.75" thickBot="1">
      <c r="A579" s="467"/>
      <c r="B579" s="489"/>
      <c r="C579" s="70" t="s">
        <v>316</v>
      </c>
      <c r="D579" s="228"/>
      <c r="E579" s="237" t="s">
        <v>380</v>
      </c>
      <c r="F579" s="228" t="s">
        <v>311</v>
      </c>
    </row>
    <row r="580" spans="1:6" ht="36.75" thickBot="1">
      <c r="A580" s="467"/>
      <c r="B580" s="489"/>
      <c r="C580" s="70" t="s">
        <v>317</v>
      </c>
      <c r="D580" s="228"/>
      <c r="E580" s="237" t="s">
        <v>318</v>
      </c>
      <c r="F580" s="228" t="s">
        <v>315</v>
      </c>
    </row>
    <row r="581" spans="1:6" ht="36.75" thickBot="1">
      <c r="A581" s="467"/>
      <c r="B581" s="489"/>
      <c r="C581" s="70" t="s">
        <v>319</v>
      </c>
      <c r="D581" s="228"/>
      <c r="E581" s="237" t="s">
        <v>320</v>
      </c>
      <c r="F581" s="228" t="s">
        <v>315</v>
      </c>
    </row>
    <row r="582" spans="1:6" ht="24.75" thickBot="1">
      <c r="A582" s="467"/>
      <c r="B582" s="489"/>
      <c r="C582" s="70" t="s">
        <v>321</v>
      </c>
      <c r="D582" s="228"/>
      <c r="E582" s="237" t="s">
        <v>322</v>
      </c>
      <c r="F582" s="228" t="s">
        <v>315</v>
      </c>
    </row>
    <row r="583" spans="1:6" ht="24.75" thickBot="1">
      <c r="A583" s="467"/>
      <c r="B583" s="489"/>
      <c r="C583" s="72" t="s">
        <v>323</v>
      </c>
      <c r="D583" s="228"/>
      <c r="E583" s="237" t="s">
        <v>324</v>
      </c>
      <c r="F583" s="228" t="s">
        <v>315</v>
      </c>
    </row>
    <row r="584" spans="1:6" ht="36.75" thickBot="1">
      <c r="A584" s="467"/>
      <c r="B584" s="489"/>
      <c r="C584" s="443" t="s">
        <v>325</v>
      </c>
      <c r="D584" s="446"/>
      <c r="E584" s="237" t="s">
        <v>327</v>
      </c>
      <c r="F584" s="228" t="s">
        <v>430</v>
      </c>
    </row>
    <row r="585" spans="1:6" ht="24.75" thickBot="1">
      <c r="A585" s="468"/>
      <c r="B585" s="490"/>
      <c r="C585" s="443"/>
      <c r="D585" s="446"/>
      <c r="E585" s="237" t="s">
        <v>328</v>
      </c>
      <c r="F585" s="228"/>
    </row>
    <row r="586" spans="1:6" ht="27" customHeight="1" thickBot="1">
      <c r="A586" s="240">
        <v>17</v>
      </c>
      <c r="B586" s="238" t="str">
        <f>Jednostki!B18</f>
        <v>17. Zespół Szkół "Rybienko Leśne"</v>
      </c>
      <c r="C586" s="233"/>
      <c r="D586" s="231"/>
      <c r="E586" s="234"/>
      <c r="F586" s="235"/>
    </row>
    <row r="587" spans="1:6" ht="36.75" thickBot="1">
      <c r="A587" s="466" t="s">
        <v>531</v>
      </c>
      <c r="B587" s="488" t="str">
        <f>'zakładka 3 Budynki'!B84</f>
        <v>Budynek szkolny - 07-201 Wyszków, ul. St. Batorego 6</v>
      </c>
      <c r="C587" s="112" t="s">
        <v>329</v>
      </c>
      <c r="D587" s="228" t="s">
        <v>315</v>
      </c>
      <c r="E587" s="237" t="s">
        <v>592</v>
      </c>
      <c r="F587" s="228" t="s">
        <v>311</v>
      </c>
    </row>
    <row r="588" spans="1:6" ht="36.75" thickBot="1">
      <c r="A588" s="467"/>
      <c r="B588" s="489"/>
      <c r="C588" s="112" t="s">
        <v>312</v>
      </c>
      <c r="D588" s="228" t="s">
        <v>315</v>
      </c>
      <c r="E588" s="237" t="s">
        <v>314</v>
      </c>
      <c r="F588" s="228" t="s">
        <v>315</v>
      </c>
    </row>
    <row r="589" spans="1:6" ht="36.75" thickBot="1">
      <c r="A589" s="467"/>
      <c r="B589" s="489"/>
      <c r="C589" s="112" t="s">
        <v>316</v>
      </c>
      <c r="D589" s="228" t="s">
        <v>315</v>
      </c>
      <c r="E589" s="237" t="s">
        <v>427</v>
      </c>
      <c r="F589" s="228" t="s">
        <v>311</v>
      </c>
    </row>
    <row r="590" spans="1:6" ht="36.75" thickBot="1">
      <c r="A590" s="467"/>
      <c r="B590" s="489"/>
      <c r="C590" s="112" t="s">
        <v>317</v>
      </c>
      <c r="D590" s="228" t="s">
        <v>311</v>
      </c>
      <c r="E590" s="237" t="s">
        <v>318</v>
      </c>
      <c r="F590" s="228" t="s">
        <v>315</v>
      </c>
    </row>
    <row r="591" spans="1:6" ht="36.75" thickBot="1">
      <c r="A591" s="467"/>
      <c r="B591" s="489"/>
      <c r="C591" s="112" t="s">
        <v>319</v>
      </c>
      <c r="D591" s="228" t="s">
        <v>311</v>
      </c>
      <c r="E591" s="237" t="s">
        <v>320</v>
      </c>
      <c r="F591" s="228" t="s">
        <v>315</v>
      </c>
    </row>
    <row r="592" spans="1:6" ht="24.75" thickBot="1">
      <c r="A592" s="467"/>
      <c r="B592" s="489"/>
      <c r="C592" s="112" t="s">
        <v>321</v>
      </c>
      <c r="D592" s="228" t="s">
        <v>311</v>
      </c>
      <c r="E592" s="237" t="s">
        <v>322</v>
      </c>
      <c r="F592" s="228" t="s">
        <v>315</v>
      </c>
    </row>
    <row r="593" spans="1:6" ht="24.75" thickBot="1">
      <c r="A593" s="467"/>
      <c r="B593" s="489"/>
      <c r="C593" s="113" t="s">
        <v>323</v>
      </c>
      <c r="D593" s="228" t="s">
        <v>313</v>
      </c>
      <c r="E593" s="237" t="s">
        <v>324</v>
      </c>
      <c r="F593" s="228" t="s">
        <v>315</v>
      </c>
    </row>
    <row r="594" spans="1:6" ht="24.75" thickBot="1">
      <c r="A594" s="467"/>
      <c r="B594" s="489"/>
      <c r="C594" s="462" t="s">
        <v>325</v>
      </c>
      <c r="D594" s="446" t="s">
        <v>41</v>
      </c>
      <c r="E594" s="237" t="s">
        <v>327</v>
      </c>
      <c r="F594" s="228" t="s">
        <v>315</v>
      </c>
    </row>
    <row r="595" spans="1:6" ht="24.75" thickBot="1">
      <c r="A595" s="468"/>
      <c r="B595" s="490"/>
      <c r="C595" s="462"/>
      <c r="D595" s="446"/>
      <c r="E595" s="237" t="s">
        <v>328</v>
      </c>
      <c r="F595" s="228" t="s">
        <v>315</v>
      </c>
    </row>
    <row r="596" spans="1:6" ht="36.75" thickBot="1">
      <c r="A596" s="466" t="s">
        <v>532</v>
      </c>
      <c r="B596" s="488" t="str">
        <f>'zakładka 3 Budynki'!B85</f>
        <v>Budynek szkolny - 07-201 Wyszków, ul. St. Batorego 6</v>
      </c>
      <c r="C596" s="112" t="s">
        <v>329</v>
      </c>
      <c r="D596" s="228" t="s">
        <v>315</v>
      </c>
      <c r="E596" s="237" t="s">
        <v>388</v>
      </c>
      <c r="F596" s="228" t="s">
        <v>311</v>
      </c>
    </row>
    <row r="597" spans="1:6" ht="36.75" thickBot="1">
      <c r="A597" s="467"/>
      <c r="B597" s="489"/>
      <c r="C597" s="112" t="s">
        <v>312</v>
      </c>
      <c r="D597" s="228" t="s">
        <v>315</v>
      </c>
      <c r="E597" s="237" t="s">
        <v>314</v>
      </c>
      <c r="F597" s="228" t="s">
        <v>315</v>
      </c>
    </row>
    <row r="598" spans="1:6" ht="36.75" thickBot="1">
      <c r="A598" s="467"/>
      <c r="B598" s="489"/>
      <c r="C598" s="112" t="s">
        <v>316</v>
      </c>
      <c r="D598" s="228" t="s">
        <v>315</v>
      </c>
      <c r="E598" s="237" t="s">
        <v>380</v>
      </c>
      <c r="F598" s="228" t="s">
        <v>311</v>
      </c>
    </row>
    <row r="599" spans="1:6" ht="36.75" thickBot="1">
      <c r="A599" s="467"/>
      <c r="B599" s="489"/>
      <c r="C599" s="112" t="s">
        <v>317</v>
      </c>
      <c r="D599" s="228" t="s">
        <v>311</v>
      </c>
      <c r="E599" s="237" t="s">
        <v>318</v>
      </c>
      <c r="F599" s="228" t="s">
        <v>315</v>
      </c>
    </row>
    <row r="600" spans="1:6" ht="36.75" thickBot="1">
      <c r="A600" s="467"/>
      <c r="B600" s="489"/>
      <c r="C600" s="112" t="s">
        <v>319</v>
      </c>
      <c r="D600" s="228" t="s">
        <v>311</v>
      </c>
      <c r="E600" s="237" t="s">
        <v>320</v>
      </c>
      <c r="F600" s="228" t="s">
        <v>315</v>
      </c>
    </row>
    <row r="601" spans="1:6" ht="24.75" thickBot="1">
      <c r="A601" s="467"/>
      <c r="B601" s="489"/>
      <c r="C601" s="112" t="s">
        <v>321</v>
      </c>
      <c r="D601" s="228" t="s">
        <v>311</v>
      </c>
      <c r="E601" s="237" t="s">
        <v>322</v>
      </c>
      <c r="F601" s="228" t="s">
        <v>315</v>
      </c>
    </row>
    <row r="602" spans="1:6" ht="24.75" thickBot="1">
      <c r="A602" s="467"/>
      <c r="B602" s="489"/>
      <c r="C602" s="113" t="s">
        <v>323</v>
      </c>
      <c r="D602" s="228" t="s">
        <v>313</v>
      </c>
      <c r="E602" s="237" t="s">
        <v>324</v>
      </c>
      <c r="F602" s="228" t="s">
        <v>315</v>
      </c>
    </row>
    <row r="603" spans="1:6" ht="24.75" thickBot="1">
      <c r="A603" s="467"/>
      <c r="B603" s="489"/>
      <c r="C603" s="462" t="s">
        <v>325</v>
      </c>
      <c r="D603" s="446" t="s">
        <v>41</v>
      </c>
      <c r="E603" s="237" t="s">
        <v>327</v>
      </c>
      <c r="F603" s="228" t="s">
        <v>315</v>
      </c>
    </row>
    <row r="604" spans="1:6" ht="24.75" thickBot="1">
      <c r="A604" s="468"/>
      <c r="B604" s="490"/>
      <c r="C604" s="462"/>
      <c r="D604" s="446"/>
      <c r="E604" s="237" t="s">
        <v>328</v>
      </c>
      <c r="F604" s="228" t="s">
        <v>315</v>
      </c>
    </row>
    <row r="605" spans="1:6" ht="36.75" thickBot="1">
      <c r="A605" s="466" t="s">
        <v>533</v>
      </c>
      <c r="B605" s="488" t="str">
        <f>'zakładka 3 Budynki'!B86</f>
        <v>Sala gimnastyczna - 07-201 Wyszków, ul. St. Batorego 6</v>
      </c>
      <c r="C605" s="112" t="s">
        <v>329</v>
      </c>
      <c r="D605" s="228" t="s">
        <v>315</v>
      </c>
      <c r="E605" s="237" t="s">
        <v>330</v>
      </c>
      <c r="F605" s="228" t="s">
        <v>315</v>
      </c>
    </row>
    <row r="606" spans="1:6" ht="36.75" thickBot="1">
      <c r="A606" s="467"/>
      <c r="B606" s="489"/>
      <c r="C606" s="112" t="s">
        <v>312</v>
      </c>
      <c r="D606" s="228" t="s">
        <v>315</v>
      </c>
      <c r="E606" s="237" t="s">
        <v>314</v>
      </c>
      <c r="F606" s="228" t="s">
        <v>315</v>
      </c>
    </row>
    <row r="607" spans="1:6" ht="36.75" thickBot="1">
      <c r="A607" s="467"/>
      <c r="B607" s="489"/>
      <c r="C607" s="112" t="s">
        <v>316</v>
      </c>
      <c r="D607" s="228" t="s">
        <v>315</v>
      </c>
      <c r="E607" s="237" t="s">
        <v>398</v>
      </c>
      <c r="F607" s="228" t="s">
        <v>311</v>
      </c>
    </row>
    <row r="608" spans="1:6" ht="36.75" thickBot="1">
      <c r="A608" s="467"/>
      <c r="B608" s="489"/>
      <c r="C608" s="112" t="s">
        <v>317</v>
      </c>
      <c r="D608" s="228" t="s">
        <v>311</v>
      </c>
      <c r="E608" s="237" t="s">
        <v>318</v>
      </c>
      <c r="F608" s="228" t="s">
        <v>315</v>
      </c>
    </row>
    <row r="609" spans="1:6" ht="36.75" thickBot="1">
      <c r="A609" s="467"/>
      <c r="B609" s="489"/>
      <c r="C609" s="112" t="s">
        <v>319</v>
      </c>
      <c r="D609" s="228" t="s">
        <v>311</v>
      </c>
      <c r="E609" s="237" t="s">
        <v>320</v>
      </c>
      <c r="F609" s="228" t="s">
        <v>315</v>
      </c>
    </row>
    <row r="610" spans="1:6" ht="24.75" thickBot="1">
      <c r="A610" s="467"/>
      <c r="B610" s="489"/>
      <c r="C610" s="112" t="s">
        <v>321</v>
      </c>
      <c r="D610" s="228" t="s">
        <v>311</v>
      </c>
      <c r="E610" s="237" t="s">
        <v>322</v>
      </c>
      <c r="F610" s="228" t="s">
        <v>315</v>
      </c>
    </row>
    <row r="611" spans="1:6" ht="24.75" thickBot="1">
      <c r="A611" s="467"/>
      <c r="B611" s="489"/>
      <c r="C611" s="113" t="s">
        <v>323</v>
      </c>
      <c r="D611" s="228" t="s">
        <v>313</v>
      </c>
      <c r="E611" s="237" t="s">
        <v>324</v>
      </c>
      <c r="F611" s="228" t="s">
        <v>315</v>
      </c>
    </row>
    <row r="612" spans="1:6" ht="24.75" thickBot="1">
      <c r="A612" s="467"/>
      <c r="B612" s="489"/>
      <c r="C612" s="462" t="s">
        <v>325</v>
      </c>
      <c r="D612" s="446" t="s">
        <v>41</v>
      </c>
      <c r="E612" s="237" t="s">
        <v>327</v>
      </c>
      <c r="F612" s="228" t="s">
        <v>315</v>
      </c>
    </row>
    <row r="613" spans="1:6" ht="24.75" thickBot="1">
      <c r="A613" s="468"/>
      <c r="B613" s="490"/>
      <c r="C613" s="462"/>
      <c r="D613" s="446"/>
      <c r="E613" s="237" t="s">
        <v>328</v>
      </c>
      <c r="F613" s="228" t="s">
        <v>315</v>
      </c>
    </row>
    <row r="614" spans="1:6" ht="13.5" thickBot="1">
      <c r="A614" s="284"/>
      <c r="B614" s="440" t="str">
        <f>'zakładka 3 Budynki'!B87</f>
        <v>18. Zespół Szkół "Rybienko Leśne" Szkoła Podstawowa nr 3 im. Jana Hempla w Wyszkowie Szkoła Filialna w Skuszewie</v>
      </c>
      <c r="C614" s="441"/>
      <c r="D614" s="441"/>
      <c r="E614" s="441"/>
      <c r="F614" s="442"/>
    </row>
    <row r="615" spans="1:6" ht="36.75" thickBot="1">
      <c r="A615" s="446" t="s">
        <v>534</v>
      </c>
      <c r="B615" s="478" t="str">
        <f>'zakładka 3 Budynki'!B88</f>
        <v>Budynek szkolny - 07-201 Wyszków, Skuszew, Przejazdowa 81</v>
      </c>
      <c r="C615" s="70" t="s">
        <v>329</v>
      </c>
      <c r="D615" s="285" t="s">
        <v>315</v>
      </c>
      <c r="E615" s="286" t="s">
        <v>388</v>
      </c>
      <c r="F615" s="285" t="s">
        <v>311</v>
      </c>
    </row>
    <row r="616" spans="1:6" ht="36.75" thickBot="1">
      <c r="A616" s="446"/>
      <c r="B616" s="478"/>
      <c r="C616" s="70" t="s">
        <v>312</v>
      </c>
      <c r="D616" s="285" t="s">
        <v>344</v>
      </c>
      <c r="E616" s="286" t="s">
        <v>314</v>
      </c>
      <c r="F616" s="285" t="s">
        <v>315</v>
      </c>
    </row>
    <row r="617" spans="1:6" ht="36.75" thickBot="1">
      <c r="A617" s="446"/>
      <c r="B617" s="478"/>
      <c r="C617" s="70" t="s">
        <v>316</v>
      </c>
      <c r="D617" s="285" t="s">
        <v>315</v>
      </c>
      <c r="E617" s="286" t="s">
        <v>331</v>
      </c>
      <c r="F617" s="285" t="s">
        <v>315</v>
      </c>
    </row>
    <row r="618" spans="1:6" ht="36.75" thickBot="1">
      <c r="A618" s="446"/>
      <c r="B618" s="478"/>
      <c r="C618" s="70" t="s">
        <v>317</v>
      </c>
      <c r="D618" s="285" t="s">
        <v>311</v>
      </c>
      <c r="E618" s="286" t="s">
        <v>318</v>
      </c>
      <c r="F618" s="285" t="s">
        <v>315</v>
      </c>
    </row>
    <row r="619" spans="1:6" ht="36.75" thickBot="1">
      <c r="A619" s="446"/>
      <c r="B619" s="478"/>
      <c r="C619" s="70" t="s">
        <v>319</v>
      </c>
      <c r="D619" s="285" t="s">
        <v>311</v>
      </c>
      <c r="E619" s="286" t="s">
        <v>320</v>
      </c>
      <c r="F619" s="285" t="s">
        <v>315</v>
      </c>
    </row>
    <row r="620" spans="1:6" ht="24.75" thickBot="1">
      <c r="A620" s="446"/>
      <c r="B620" s="478"/>
      <c r="C620" s="70" t="s">
        <v>321</v>
      </c>
      <c r="D620" s="285" t="s">
        <v>311</v>
      </c>
      <c r="E620" s="286" t="s">
        <v>322</v>
      </c>
      <c r="F620" s="285" t="s">
        <v>315</v>
      </c>
    </row>
    <row r="621" spans="1:6" ht="24.75" thickBot="1">
      <c r="A621" s="446"/>
      <c r="B621" s="478"/>
      <c r="C621" s="72" t="s">
        <v>323</v>
      </c>
      <c r="D621" s="285" t="s">
        <v>315</v>
      </c>
      <c r="E621" s="286" t="s">
        <v>324</v>
      </c>
      <c r="F621" s="285" t="s">
        <v>315</v>
      </c>
    </row>
    <row r="622" spans="1:6" ht="24.75" customHeight="1" thickBot="1">
      <c r="A622" s="446"/>
      <c r="B622" s="478"/>
      <c r="C622" s="443" t="s">
        <v>325</v>
      </c>
      <c r="D622" s="487" t="s">
        <v>387</v>
      </c>
      <c r="E622" s="286" t="s">
        <v>327</v>
      </c>
      <c r="F622" s="285" t="s">
        <v>315</v>
      </c>
    </row>
    <row r="623" spans="1:6" ht="24.75" thickBot="1">
      <c r="A623" s="446"/>
      <c r="B623" s="478"/>
      <c r="C623" s="443"/>
      <c r="D623" s="487"/>
      <c r="E623" s="286" t="s">
        <v>328</v>
      </c>
      <c r="F623" s="285" t="s">
        <v>315</v>
      </c>
    </row>
    <row r="624" spans="1:6" ht="23.25" customHeight="1" thickBot="1">
      <c r="A624" s="231">
        <v>19</v>
      </c>
      <c r="B624" s="73" t="str">
        <f>Jednostki!B20</f>
        <v>19. Gimnazjum Nr 2 w Wyszkowie im. Obrońców Westerplatte</v>
      </c>
      <c r="C624" s="81"/>
      <c r="D624" s="77"/>
      <c r="E624" s="110"/>
      <c r="F624" s="75"/>
    </row>
    <row r="625" spans="1:6" ht="36.75" thickBot="1">
      <c r="A625" s="446" t="s">
        <v>535</v>
      </c>
      <c r="B625" s="445" t="str">
        <f>'zakładka 3 Budynki'!B90</f>
        <v>Budynek szkolny 3 kondygnacyjny - 07-200 Wyszków, ul. Sowińskiego 55</v>
      </c>
      <c r="C625" s="70" t="s">
        <v>329</v>
      </c>
      <c r="D625" s="228" t="s">
        <v>315</v>
      </c>
      <c r="E625" s="237" t="s">
        <v>431</v>
      </c>
      <c r="F625" s="228" t="s">
        <v>311</v>
      </c>
    </row>
    <row r="626" spans="1:6" ht="36.75" thickBot="1">
      <c r="A626" s="446"/>
      <c r="B626" s="445"/>
      <c r="C626" s="70" t="s">
        <v>312</v>
      </c>
      <c r="D626" s="228" t="s">
        <v>315</v>
      </c>
      <c r="E626" s="237" t="s">
        <v>314</v>
      </c>
      <c r="F626" s="228" t="s">
        <v>315</v>
      </c>
    </row>
    <row r="627" spans="1:6" ht="36.75" thickBot="1">
      <c r="A627" s="446"/>
      <c r="B627" s="445"/>
      <c r="C627" s="70" t="s">
        <v>371</v>
      </c>
      <c r="D627" s="228" t="s">
        <v>344</v>
      </c>
      <c r="E627" s="237" t="s">
        <v>331</v>
      </c>
      <c r="F627" s="228" t="s">
        <v>311</v>
      </c>
    </row>
    <row r="628" spans="1:6" ht="36.75" thickBot="1">
      <c r="A628" s="446"/>
      <c r="B628" s="445"/>
      <c r="C628" s="70" t="s">
        <v>317</v>
      </c>
      <c r="D628" s="228" t="s">
        <v>311</v>
      </c>
      <c r="E628" s="237" t="s">
        <v>432</v>
      </c>
      <c r="F628" s="228" t="s">
        <v>311</v>
      </c>
    </row>
    <row r="629" spans="1:6" ht="36.75" thickBot="1">
      <c r="A629" s="446"/>
      <c r="B629" s="445"/>
      <c r="C629" s="70" t="s">
        <v>319</v>
      </c>
      <c r="D629" s="228" t="s">
        <v>315</v>
      </c>
      <c r="E629" s="237" t="s">
        <v>320</v>
      </c>
      <c r="F629" s="228" t="s">
        <v>430</v>
      </c>
    </row>
    <row r="630" spans="1:6" ht="24.75" thickBot="1">
      <c r="A630" s="446"/>
      <c r="B630" s="445"/>
      <c r="C630" s="70" t="s">
        <v>321</v>
      </c>
      <c r="D630" s="228" t="s">
        <v>311</v>
      </c>
      <c r="E630" s="237" t="s">
        <v>322</v>
      </c>
      <c r="F630" s="228" t="s">
        <v>315</v>
      </c>
    </row>
    <row r="631" spans="1:6" ht="24.75" thickBot="1">
      <c r="A631" s="446"/>
      <c r="B631" s="445"/>
      <c r="C631" s="72" t="s">
        <v>323</v>
      </c>
      <c r="D631" s="228" t="s">
        <v>313</v>
      </c>
      <c r="E631" s="237" t="s">
        <v>324</v>
      </c>
      <c r="F631" s="228" t="s">
        <v>315</v>
      </c>
    </row>
    <row r="632" spans="1:6" ht="24.75" thickBot="1">
      <c r="A632" s="446"/>
      <c r="B632" s="445"/>
      <c r="C632" s="443" t="s">
        <v>325</v>
      </c>
      <c r="D632" s="446"/>
      <c r="E632" s="237" t="s">
        <v>327</v>
      </c>
      <c r="F632" s="228" t="s">
        <v>315</v>
      </c>
    </row>
    <row r="633" spans="1:6" ht="24.75" thickBot="1">
      <c r="A633" s="446"/>
      <c r="B633" s="445"/>
      <c r="C633" s="443"/>
      <c r="D633" s="446"/>
      <c r="E633" s="237" t="s">
        <v>328</v>
      </c>
      <c r="F633" s="228" t="s">
        <v>315</v>
      </c>
    </row>
    <row r="634" spans="1:6" ht="25.5" customHeight="1" thickBot="1">
      <c r="A634" s="77">
        <v>20</v>
      </c>
      <c r="B634" s="73" t="str">
        <f>Jednostki!B21</f>
        <v>20. Zespół Szkół w Wyszkowie</v>
      </c>
      <c r="C634" s="81"/>
      <c r="D634" s="77"/>
      <c r="E634" s="110"/>
      <c r="F634" s="75"/>
    </row>
    <row r="635" spans="1:6" ht="36.75" thickBot="1">
      <c r="A635" s="452" t="s">
        <v>536</v>
      </c>
      <c r="B635" s="459" t="str">
        <f>'zakładka 3 Budynki'!B92</f>
        <v>Budynek szkolny -segment  A
07-200 Wyszków ul. Geodetów 45</v>
      </c>
      <c r="C635" s="70" t="s">
        <v>329</v>
      </c>
      <c r="D635" s="228" t="s">
        <v>315</v>
      </c>
      <c r="E635" s="237" t="s">
        <v>585</v>
      </c>
      <c r="F635" s="228" t="s">
        <v>311</v>
      </c>
    </row>
    <row r="636" spans="1:6" ht="36.75" thickBot="1">
      <c r="A636" s="457"/>
      <c r="B636" s="460"/>
      <c r="C636" s="70" t="s">
        <v>312</v>
      </c>
      <c r="D636" s="228" t="s">
        <v>315</v>
      </c>
      <c r="E636" s="237" t="s">
        <v>314</v>
      </c>
      <c r="F636" s="228" t="s">
        <v>315</v>
      </c>
    </row>
    <row r="637" spans="1:6" ht="36.75" thickBot="1">
      <c r="A637" s="457"/>
      <c r="B637" s="460"/>
      <c r="C637" s="70" t="s">
        <v>371</v>
      </c>
      <c r="D637" s="228" t="s">
        <v>315</v>
      </c>
      <c r="E637" s="237" t="s">
        <v>407</v>
      </c>
      <c r="F637" s="228" t="s">
        <v>311</v>
      </c>
    </row>
    <row r="638" spans="1:6" ht="36.75" thickBot="1">
      <c r="A638" s="457"/>
      <c r="B638" s="460"/>
      <c r="C638" s="70" t="s">
        <v>317</v>
      </c>
      <c r="D638" s="228" t="s">
        <v>315</v>
      </c>
      <c r="E638" s="237" t="s">
        <v>586</v>
      </c>
      <c r="F638" s="228" t="s">
        <v>315</v>
      </c>
    </row>
    <row r="639" spans="1:6" ht="36.75" thickBot="1">
      <c r="A639" s="457"/>
      <c r="B639" s="460"/>
      <c r="C639" s="70" t="s">
        <v>319</v>
      </c>
      <c r="D639" s="228" t="s">
        <v>311</v>
      </c>
      <c r="E639" s="237" t="s">
        <v>320</v>
      </c>
      <c r="F639" s="228" t="s">
        <v>315</v>
      </c>
    </row>
    <row r="640" spans="1:6" ht="24.75" thickBot="1">
      <c r="A640" s="457"/>
      <c r="B640" s="460"/>
      <c r="C640" s="70" t="s">
        <v>321</v>
      </c>
      <c r="D640" s="228" t="s">
        <v>311</v>
      </c>
      <c r="E640" s="237" t="s">
        <v>322</v>
      </c>
      <c r="F640" s="228" t="s">
        <v>315</v>
      </c>
    </row>
    <row r="641" spans="1:6" ht="24.75" thickBot="1">
      <c r="A641" s="457"/>
      <c r="B641" s="460"/>
      <c r="C641" s="72" t="s">
        <v>323</v>
      </c>
      <c r="D641" s="228" t="s">
        <v>313</v>
      </c>
      <c r="E641" s="237" t="s">
        <v>324</v>
      </c>
      <c r="F641" s="228" t="s">
        <v>315</v>
      </c>
    </row>
    <row r="642" spans="1:6" ht="24.75" customHeight="1" thickBot="1">
      <c r="A642" s="457"/>
      <c r="B642" s="460"/>
      <c r="C642" s="443" t="s">
        <v>325</v>
      </c>
      <c r="D642" s="446"/>
      <c r="E642" s="237" t="s">
        <v>327</v>
      </c>
      <c r="F642" s="228" t="s">
        <v>315</v>
      </c>
    </row>
    <row r="643" spans="1:6" ht="24.75" thickBot="1">
      <c r="A643" s="458"/>
      <c r="B643" s="461"/>
      <c r="C643" s="443"/>
      <c r="D643" s="446"/>
      <c r="E643" s="237" t="s">
        <v>328</v>
      </c>
      <c r="F643" s="228" t="s">
        <v>315</v>
      </c>
    </row>
    <row r="644" spans="1:6" ht="36.75" thickBot="1">
      <c r="A644" s="452" t="s">
        <v>537</v>
      </c>
      <c r="B644" s="459" t="str">
        <f>'zakładka 3 Budynki'!B93</f>
        <v>Budynek szkolny -segment  B
07-200 Wyszków ul. Geodetów 45</v>
      </c>
      <c r="C644" s="70" t="s">
        <v>329</v>
      </c>
      <c r="D644" s="228" t="s">
        <v>315</v>
      </c>
      <c r="E644" s="237" t="s">
        <v>459</v>
      </c>
      <c r="F644" s="228" t="s">
        <v>311</v>
      </c>
    </row>
    <row r="645" spans="1:6" ht="36.75" thickBot="1">
      <c r="A645" s="457"/>
      <c r="B645" s="460"/>
      <c r="C645" s="70" t="s">
        <v>312</v>
      </c>
      <c r="D645" s="228" t="s">
        <v>315</v>
      </c>
      <c r="E645" s="237" t="s">
        <v>314</v>
      </c>
      <c r="F645" s="228" t="s">
        <v>315</v>
      </c>
    </row>
    <row r="646" spans="1:6" ht="36.75" thickBot="1">
      <c r="A646" s="457"/>
      <c r="B646" s="460"/>
      <c r="C646" s="70" t="s">
        <v>371</v>
      </c>
      <c r="D646" s="228" t="s">
        <v>315</v>
      </c>
      <c r="E646" s="237" t="s">
        <v>427</v>
      </c>
      <c r="F646" s="228" t="s">
        <v>311</v>
      </c>
    </row>
    <row r="647" spans="1:6" ht="36.75" thickBot="1">
      <c r="A647" s="457"/>
      <c r="B647" s="460"/>
      <c r="C647" s="70" t="s">
        <v>317</v>
      </c>
      <c r="D647" s="228" t="s">
        <v>311</v>
      </c>
      <c r="E647" s="237" t="s">
        <v>586</v>
      </c>
      <c r="F647" s="228" t="s">
        <v>315</v>
      </c>
    </row>
    <row r="648" spans="1:6" ht="36.75" thickBot="1">
      <c r="A648" s="457"/>
      <c r="B648" s="460"/>
      <c r="C648" s="70" t="s">
        <v>319</v>
      </c>
      <c r="D648" s="228" t="s">
        <v>311</v>
      </c>
      <c r="E648" s="237" t="s">
        <v>320</v>
      </c>
      <c r="F648" s="228" t="s">
        <v>315</v>
      </c>
    </row>
    <row r="649" spans="1:6" ht="24.75" thickBot="1">
      <c r="A649" s="457"/>
      <c r="B649" s="460"/>
      <c r="C649" s="70" t="s">
        <v>321</v>
      </c>
      <c r="D649" s="228" t="s">
        <v>311</v>
      </c>
      <c r="E649" s="237" t="s">
        <v>322</v>
      </c>
      <c r="F649" s="228" t="s">
        <v>315</v>
      </c>
    </row>
    <row r="650" spans="1:6" ht="24.75" thickBot="1">
      <c r="A650" s="457"/>
      <c r="B650" s="460"/>
      <c r="C650" s="72" t="s">
        <v>323</v>
      </c>
      <c r="D650" s="228" t="s">
        <v>313</v>
      </c>
      <c r="E650" s="237" t="s">
        <v>324</v>
      </c>
      <c r="F650" s="228" t="s">
        <v>315</v>
      </c>
    </row>
    <row r="651" spans="1:6" ht="24.75" thickBot="1">
      <c r="A651" s="457"/>
      <c r="B651" s="460"/>
      <c r="C651" s="443" t="s">
        <v>325</v>
      </c>
      <c r="D651" s="446" t="s">
        <v>387</v>
      </c>
      <c r="E651" s="237" t="s">
        <v>327</v>
      </c>
      <c r="F651" s="228" t="s">
        <v>315</v>
      </c>
    </row>
    <row r="652" spans="1:6" ht="24.75" thickBot="1">
      <c r="A652" s="458"/>
      <c r="B652" s="461"/>
      <c r="C652" s="443"/>
      <c r="D652" s="446"/>
      <c r="E652" s="237" t="s">
        <v>328</v>
      </c>
      <c r="F652" s="228" t="s">
        <v>315</v>
      </c>
    </row>
    <row r="653" spans="1:6" ht="36.75" thickBot="1">
      <c r="A653" s="452" t="s">
        <v>538</v>
      </c>
      <c r="B653" s="459" t="str">
        <f>'zakładka 3 Budynki'!B94</f>
        <v>Budynek szkolny -segment  D
07-200 Wyszków ul. Geodetów 45</v>
      </c>
      <c r="C653" s="70" t="s">
        <v>329</v>
      </c>
      <c r="D653" s="228" t="s">
        <v>315</v>
      </c>
      <c r="E653" s="237" t="s">
        <v>459</v>
      </c>
      <c r="F653" s="228" t="s">
        <v>311</v>
      </c>
    </row>
    <row r="654" spans="1:6" ht="36.75" thickBot="1">
      <c r="A654" s="457"/>
      <c r="B654" s="460"/>
      <c r="C654" s="70" t="s">
        <v>312</v>
      </c>
      <c r="D654" s="228" t="s">
        <v>315</v>
      </c>
      <c r="E654" s="237" t="s">
        <v>314</v>
      </c>
      <c r="F654" s="228" t="s">
        <v>315</v>
      </c>
    </row>
    <row r="655" spans="1:6" ht="36.75" thickBot="1">
      <c r="A655" s="457"/>
      <c r="B655" s="460"/>
      <c r="C655" s="70" t="s">
        <v>371</v>
      </c>
      <c r="D655" s="228" t="s">
        <v>315</v>
      </c>
      <c r="E655" s="237" t="s">
        <v>331</v>
      </c>
      <c r="F655" s="228" t="s">
        <v>315</v>
      </c>
    </row>
    <row r="656" spans="1:6" ht="36.75" thickBot="1">
      <c r="A656" s="457"/>
      <c r="B656" s="460"/>
      <c r="C656" s="70" t="s">
        <v>317</v>
      </c>
      <c r="D656" s="228" t="s">
        <v>315</v>
      </c>
      <c r="E656" s="237" t="s">
        <v>586</v>
      </c>
      <c r="F656" s="228" t="s">
        <v>315</v>
      </c>
    </row>
    <row r="657" spans="1:6" ht="36.75" thickBot="1">
      <c r="A657" s="457"/>
      <c r="B657" s="460"/>
      <c r="C657" s="70" t="s">
        <v>319</v>
      </c>
      <c r="D657" s="228" t="s">
        <v>311</v>
      </c>
      <c r="E657" s="237" t="s">
        <v>320</v>
      </c>
      <c r="F657" s="228" t="s">
        <v>315</v>
      </c>
    </row>
    <row r="658" spans="1:6" ht="24.75" thickBot="1">
      <c r="A658" s="457"/>
      <c r="B658" s="460"/>
      <c r="C658" s="70" t="s">
        <v>321</v>
      </c>
      <c r="D658" s="228" t="s">
        <v>311</v>
      </c>
      <c r="E658" s="237" t="s">
        <v>322</v>
      </c>
      <c r="F658" s="228" t="s">
        <v>315</v>
      </c>
    </row>
    <row r="659" spans="1:6" ht="24.75" thickBot="1">
      <c r="A659" s="457"/>
      <c r="B659" s="460"/>
      <c r="C659" s="72" t="s">
        <v>323</v>
      </c>
      <c r="D659" s="228" t="s">
        <v>313</v>
      </c>
      <c r="E659" s="237" t="s">
        <v>324</v>
      </c>
      <c r="F659" s="228" t="s">
        <v>315</v>
      </c>
    </row>
    <row r="660" spans="1:6" ht="24.75" thickBot="1">
      <c r="A660" s="457"/>
      <c r="B660" s="460"/>
      <c r="C660" s="443" t="s">
        <v>325</v>
      </c>
      <c r="D660" s="446"/>
      <c r="E660" s="237" t="s">
        <v>327</v>
      </c>
      <c r="F660" s="228" t="s">
        <v>315</v>
      </c>
    </row>
    <row r="661" spans="1:6" ht="24.75" thickBot="1">
      <c r="A661" s="458"/>
      <c r="B661" s="461"/>
      <c r="C661" s="443"/>
      <c r="D661" s="446"/>
      <c r="E661" s="237" t="s">
        <v>328</v>
      </c>
      <c r="F661" s="228" t="s">
        <v>315</v>
      </c>
    </row>
    <row r="662" spans="1:6" ht="36.75" thickBot="1">
      <c r="A662" s="452" t="s">
        <v>539</v>
      </c>
      <c r="B662" s="459" t="str">
        <f>'zakładka 3 Budynki'!B95</f>
        <v>Budynek szkolny -segment  E
07-200 Wyszków ul. Geodetów 45</v>
      </c>
      <c r="C662" s="70" t="s">
        <v>329</v>
      </c>
      <c r="D662" s="228" t="s">
        <v>315</v>
      </c>
      <c r="E662" s="237" t="s">
        <v>587</v>
      </c>
      <c r="F662" s="228" t="s">
        <v>315</v>
      </c>
    </row>
    <row r="663" spans="1:6" ht="36.75" thickBot="1">
      <c r="A663" s="457"/>
      <c r="B663" s="460"/>
      <c r="C663" s="70" t="s">
        <v>312</v>
      </c>
      <c r="D663" s="228" t="s">
        <v>315</v>
      </c>
      <c r="E663" s="237" t="s">
        <v>588</v>
      </c>
      <c r="F663" s="228" t="s">
        <v>311</v>
      </c>
    </row>
    <row r="664" spans="1:6" ht="36.75" thickBot="1">
      <c r="A664" s="457"/>
      <c r="B664" s="460"/>
      <c r="C664" s="70" t="s">
        <v>371</v>
      </c>
      <c r="D664" s="228" t="s">
        <v>315</v>
      </c>
      <c r="E664" s="237" t="s">
        <v>331</v>
      </c>
      <c r="F664" s="228" t="s">
        <v>311</v>
      </c>
    </row>
    <row r="665" spans="1:6" ht="36.75" thickBot="1">
      <c r="A665" s="457"/>
      <c r="B665" s="460"/>
      <c r="C665" s="70" t="s">
        <v>317</v>
      </c>
      <c r="D665" s="228" t="s">
        <v>315</v>
      </c>
      <c r="E665" s="237" t="s">
        <v>586</v>
      </c>
      <c r="F665" s="228" t="s">
        <v>315</v>
      </c>
    </row>
    <row r="666" spans="1:6" ht="36.75" thickBot="1">
      <c r="A666" s="457"/>
      <c r="B666" s="460"/>
      <c r="C666" s="70" t="s">
        <v>319</v>
      </c>
      <c r="D666" s="228" t="s">
        <v>311</v>
      </c>
      <c r="E666" s="237" t="s">
        <v>320</v>
      </c>
      <c r="F666" s="228" t="s">
        <v>315</v>
      </c>
    </row>
    <row r="667" spans="1:6" ht="24.75" thickBot="1">
      <c r="A667" s="457"/>
      <c r="B667" s="460"/>
      <c r="C667" s="70" t="s">
        <v>321</v>
      </c>
      <c r="D667" s="228" t="s">
        <v>311</v>
      </c>
      <c r="E667" s="237" t="s">
        <v>322</v>
      </c>
      <c r="F667" s="228" t="s">
        <v>315</v>
      </c>
    </row>
    <row r="668" spans="1:6" ht="24.75" thickBot="1">
      <c r="A668" s="457"/>
      <c r="B668" s="460"/>
      <c r="C668" s="72" t="s">
        <v>323</v>
      </c>
      <c r="D668" s="228" t="s">
        <v>313</v>
      </c>
      <c r="E668" s="237" t="s">
        <v>324</v>
      </c>
      <c r="F668" s="228" t="s">
        <v>315</v>
      </c>
    </row>
    <row r="669" spans="1:6" ht="24.75" thickBot="1">
      <c r="A669" s="457"/>
      <c r="B669" s="460"/>
      <c r="C669" s="443" t="s">
        <v>325</v>
      </c>
      <c r="D669" s="446" t="s">
        <v>387</v>
      </c>
      <c r="E669" s="237" t="s">
        <v>327</v>
      </c>
      <c r="F669" s="228" t="s">
        <v>315</v>
      </c>
    </row>
    <row r="670" spans="1:6" ht="24.75" thickBot="1">
      <c r="A670" s="458"/>
      <c r="B670" s="461"/>
      <c r="C670" s="443"/>
      <c r="D670" s="446"/>
      <c r="E670" s="237" t="s">
        <v>328</v>
      </c>
      <c r="F670" s="228" t="s">
        <v>315</v>
      </c>
    </row>
    <row r="671" spans="1:6" ht="36.75" thickBot="1">
      <c r="A671" s="452" t="s">
        <v>540</v>
      </c>
      <c r="B671" s="459" t="str">
        <f>'zakładka 3 Budynki'!B96</f>
        <v>Budynek szkolny -segment  F
07-200 Wyszków ul. Geodetów 45</v>
      </c>
      <c r="C671" s="70" t="s">
        <v>329</v>
      </c>
      <c r="D671" s="228" t="s">
        <v>315</v>
      </c>
      <c r="E671" s="237" t="s">
        <v>587</v>
      </c>
      <c r="F671" s="228" t="s">
        <v>315</v>
      </c>
    </row>
    <row r="672" spans="1:6" ht="36.75" thickBot="1">
      <c r="A672" s="457"/>
      <c r="B672" s="460"/>
      <c r="C672" s="70" t="s">
        <v>312</v>
      </c>
      <c r="D672" s="228" t="s">
        <v>315</v>
      </c>
      <c r="E672" s="237" t="s">
        <v>589</v>
      </c>
      <c r="F672" s="228" t="s">
        <v>311</v>
      </c>
    </row>
    <row r="673" spans="1:6" ht="36.75" thickBot="1">
      <c r="A673" s="457"/>
      <c r="B673" s="460"/>
      <c r="C673" s="70" t="s">
        <v>371</v>
      </c>
      <c r="D673" s="228" t="s">
        <v>315</v>
      </c>
      <c r="E673" s="237" t="s">
        <v>407</v>
      </c>
      <c r="F673" s="228" t="s">
        <v>311</v>
      </c>
    </row>
    <row r="674" spans="1:6" ht="36.75" thickBot="1">
      <c r="A674" s="457"/>
      <c r="B674" s="460"/>
      <c r="C674" s="70" t="s">
        <v>317</v>
      </c>
      <c r="D674" s="228" t="s">
        <v>315</v>
      </c>
      <c r="E674" s="237" t="s">
        <v>586</v>
      </c>
      <c r="F674" s="228" t="s">
        <v>315</v>
      </c>
    </row>
    <row r="675" spans="1:6" ht="36.75" thickBot="1">
      <c r="A675" s="457"/>
      <c r="B675" s="460"/>
      <c r="C675" s="70" t="s">
        <v>319</v>
      </c>
      <c r="D675" s="228" t="s">
        <v>311</v>
      </c>
      <c r="E675" s="237" t="s">
        <v>320</v>
      </c>
      <c r="F675" s="228" t="s">
        <v>315</v>
      </c>
    </row>
    <row r="676" spans="1:6" ht="24.75" thickBot="1">
      <c r="A676" s="457"/>
      <c r="B676" s="460"/>
      <c r="C676" s="70" t="s">
        <v>321</v>
      </c>
      <c r="D676" s="228" t="s">
        <v>311</v>
      </c>
      <c r="E676" s="237" t="s">
        <v>322</v>
      </c>
      <c r="F676" s="228" t="s">
        <v>315</v>
      </c>
    </row>
    <row r="677" spans="1:6" ht="24.75" thickBot="1">
      <c r="A677" s="457"/>
      <c r="B677" s="460"/>
      <c r="C677" s="72" t="s">
        <v>323</v>
      </c>
      <c r="D677" s="228" t="s">
        <v>313</v>
      </c>
      <c r="E677" s="237" t="s">
        <v>324</v>
      </c>
      <c r="F677" s="228" t="s">
        <v>315</v>
      </c>
    </row>
    <row r="678" spans="1:6" ht="24.75" thickBot="1">
      <c r="A678" s="457"/>
      <c r="B678" s="460"/>
      <c r="C678" s="443" t="s">
        <v>325</v>
      </c>
      <c r="D678" s="446" t="s">
        <v>387</v>
      </c>
      <c r="E678" s="237" t="s">
        <v>327</v>
      </c>
      <c r="F678" s="228" t="s">
        <v>315</v>
      </c>
    </row>
    <row r="679" spans="1:6" ht="24.75" thickBot="1">
      <c r="A679" s="458"/>
      <c r="B679" s="461"/>
      <c r="C679" s="443"/>
      <c r="D679" s="446"/>
      <c r="E679" s="237" t="s">
        <v>328</v>
      </c>
      <c r="F679" s="228" t="s">
        <v>315</v>
      </c>
    </row>
    <row r="680" spans="1:6" ht="29.25" customHeight="1" thickBot="1">
      <c r="A680" s="82">
        <v>21</v>
      </c>
      <c r="B680" s="114" t="str">
        <f>Jednostki!B22</f>
        <v>21. Zespół Szkół w Leszczydole Nowinach</v>
      </c>
      <c r="C680" s="81"/>
      <c r="D680" s="82"/>
      <c r="E680" s="83"/>
      <c r="F680" s="84"/>
    </row>
    <row r="681" spans="1:6" ht="60.75" thickBot="1">
      <c r="A681" s="465" t="s">
        <v>541</v>
      </c>
      <c r="B681" s="477" t="str">
        <f>'zakładka 3 Budynki'!B98</f>
        <v>Budynek szkoły - Leszczydół Nowiny, ul. Szkolna 26 07-200 Wyszków</v>
      </c>
      <c r="C681" s="70" t="s">
        <v>335</v>
      </c>
      <c r="D681" s="228" t="s">
        <v>311</v>
      </c>
      <c r="E681" s="237" t="s">
        <v>336</v>
      </c>
      <c r="F681" s="228" t="s">
        <v>311</v>
      </c>
    </row>
    <row r="682" spans="1:6" ht="36.75" thickBot="1">
      <c r="A682" s="465"/>
      <c r="B682" s="477"/>
      <c r="C682" s="70" t="s">
        <v>312</v>
      </c>
      <c r="D682" s="228" t="s">
        <v>315</v>
      </c>
      <c r="E682" s="237" t="s">
        <v>314</v>
      </c>
      <c r="F682" s="228" t="s">
        <v>315</v>
      </c>
    </row>
    <row r="683" spans="1:6" ht="36.75" thickBot="1">
      <c r="A683" s="465"/>
      <c r="B683" s="477"/>
      <c r="C683" s="70" t="s">
        <v>316</v>
      </c>
      <c r="D683" s="228" t="s">
        <v>315</v>
      </c>
      <c r="E683" s="237" t="s">
        <v>337</v>
      </c>
      <c r="F683" s="228" t="s">
        <v>311</v>
      </c>
    </row>
    <row r="684" spans="1:6" ht="36.75" thickBot="1">
      <c r="A684" s="465"/>
      <c r="B684" s="477"/>
      <c r="C684" s="70" t="s">
        <v>317</v>
      </c>
      <c r="D684" s="228" t="s">
        <v>315</v>
      </c>
      <c r="E684" s="237" t="s">
        <v>318</v>
      </c>
      <c r="F684" s="228" t="s">
        <v>315</v>
      </c>
    </row>
    <row r="685" spans="1:6" ht="36.75" thickBot="1">
      <c r="A685" s="465"/>
      <c r="B685" s="477"/>
      <c r="C685" s="70" t="s">
        <v>319</v>
      </c>
      <c r="D685" s="228" t="s">
        <v>311</v>
      </c>
      <c r="E685" s="237" t="s">
        <v>320</v>
      </c>
      <c r="F685" s="228" t="s">
        <v>315</v>
      </c>
    </row>
    <row r="686" spans="1:6" ht="24.75" thickBot="1">
      <c r="A686" s="465"/>
      <c r="B686" s="477"/>
      <c r="C686" s="70" t="s">
        <v>321</v>
      </c>
      <c r="D686" s="228" t="s">
        <v>311</v>
      </c>
      <c r="E686" s="237" t="s">
        <v>322</v>
      </c>
      <c r="F686" s="228" t="s">
        <v>315</v>
      </c>
    </row>
    <row r="687" spans="1:6" ht="24.75" thickBot="1">
      <c r="A687" s="465"/>
      <c r="B687" s="477"/>
      <c r="C687" s="72" t="s">
        <v>323</v>
      </c>
      <c r="D687" s="228" t="s">
        <v>313</v>
      </c>
      <c r="E687" s="237" t="s">
        <v>324</v>
      </c>
      <c r="F687" s="228" t="s">
        <v>315</v>
      </c>
    </row>
    <row r="688" spans="1:6" ht="27" customHeight="1" thickBot="1">
      <c r="A688" s="465"/>
      <c r="B688" s="477"/>
      <c r="C688" s="443" t="s">
        <v>325</v>
      </c>
      <c r="D688" s="446"/>
      <c r="E688" s="237" t="s">
        <v>327</v>
      </c>
      <c r="F688" s="228" t="s">
        <v>315</v>
      </c>
    </row>
    <row r="689" spans="1:6" ht="22.5" customHeight="1" thickBot="1">
      <c r="A689" s="465"/>
      <c r="B689" s="477"/>
      <c r="C689" s="443"/>
      <c r="D689" s="446"/>
      <c r="E689" s="237" t="s">
        <v>328</v>
      </c>
      <c r="F689" s="228" t="s">
        <v>315</v>
      </c>
    </row>
    <row r="690" spans="1:6" ht="36" customHeight="1" thickBot="1">
      <c r="A690" s="231">
        <v>22</v>
      </c>
      <c r="B690" s="232" t="str">
        <f>Jednostki!B23</f>
        <v>22. Zespół Szkół im. Henryka Sienkiewicza w Rybnie</v>
      </c>
      <c r="C690" s="233"/>
      <c r="D690" s="231"/>
      <c r="E690" s="234"/>
      <c r="F690" s="235"/>
    </row>
    <row r="691" spans="1:6" ht="36.75" thickBot="1">
      <c r="A691" s="446" t="s">
        <v>542</v>
      </c>
      <c r="B691" s="477" t="str">
        <f>'zakładka 3 Budynki'!B100</f>
        <v>Budynek szkoły - Rybno, ul. Wyszkowska 87, 07-200 Wyszków</v>
      </c>
      <c r="C691" s="70" t="s">
        <v>329</v>
      </c>
      <c r="D691" s="230" t="s">
        <v>311</v>
      </c>
      <c r="E691" s="241" t="s">
        <v>94</v>
      </c>
      <c r="F691" s="230" t="s">
        <v>311</v>
      </c>
    </row>
    <row r="692" spans="1:6" ht="36.75" thickBot="1">
      <c r="A692" s="446"/>
      <c r="B692" s="477"/>
      <c r="C692" s="70" t="s">
        <v>312</v>
      </c>
      <c r="D692" s="230" t="s">
        <v>315</v>
      </c>
      <c r="E692" s="241" t="s">
        <v>314</v>
      </c>
      <c r="F692" s="230" t="s">
        <v>315</v>
      </c>
    </row>
    <row r="693" spans="1:6" ht="36.75" thickBot="1">
      <c r="A693" s="446"/>
      <c r="B693" s="477"/>
      <c r="C693" s="70" t="s">
        <v>316</v>
      </c>
      <c r="D693" s="230" t="s">
        <v>315</v>
      </c>
      <c r="E693" s="241" t="s">
        <v>398</v>
      </c>
      <c r="F693" s="230" t="s">
        <v>311</v>
      </c>
    </row>
    <row r="694" spans="1:6" ht="36.75" thickBot="1">
      <c r="A694" s="446"/>
      <c r="B694" s="477"/>
      <c r="C694" s="70" t="s">
        <v>317</v>
      </c>
      <c r="D694" s="230" t="s">
        <v>315</v>
      </c>
      <c r="E694" s="241" t="s">
        <v>408</v>
      </c>
      <c r="F694" s="230" t="s">
        <v>315</v>
      </c>
    </row>
    <row r="695" spans="1:6" ht="36.75" thickBot="1">
      <c r="A695" s="446"/>
      <c r="B695" s="477"/>
      <c r="C695" s="70" t="s">
        <v>319</v>
      </c>
      <c r="D695" s="230" t="s">
        <v>311</v>
      </c>
      <c r="E695" s="241" t="s">
        <v>320</v>
      </c>
      <c r="F695" s="230" t="s">
        <v>315</v>
      </c>
    </row>
    <row r="696" spans="1:6" ht="24.75" thickBot="1">
      <c r="A696" s="446"/>
      <c r="B696" s="477"/>
      <c r="C696" s="70" t="s">
        <v>321</v>
      </c>
      <c r="D696" s="230" t="s">
        <v>311</v>
      </c>
      <c r="E696" s="241" t="s">
        <v>322</v>
      </c>
      <c r="F696" s="230" t="s">
        <v>315</v>
      </c>
    </row>
    <row r="697" spans="1:6" ht="24.75" thickBot="1">
      <c r="A697" s="446"/>
      <c r="B697" s="477"/>
      <c r="C697" s="72" t="s">
        <v>323</v>
      </c>
      <c r="D697" s="230" t="s">
        <v>313</v>
      </c>
      <c r="E697" s="241" t="s">
        <v>324</v>
      </c>
      <c r="F697" s="230" t="s">
        <v>315</v>
      </c>
    </row>
    <row r="698" spans="1:6" ht="24.75" thickBot="1">
      <c r="A698" s="446"/>
      <c r="B698" s="477"/>
      <c r="C698" s="443" t="s">
        <v>325</v>
      </c>
      <c r="D698" s="465"/>
      <c r="E698" s="241" t="s">
        <v>327</v>
      </c>
      <c r="F698" s="230" t="s">
        <v>315</v>
      </c>
    </row>
    <row r="699" spans="1:6" ht="24.75" thickBot="1">
      <c r="A699" s="446"/>
      <c r="B699" s="477"/>
      <c r="C699" s="443"/>
      <c r="D699" s="465"/>
      <c r="E699" s="241" t="s">
        <v>328</v>
      </c>
      <c r="F699" s="230" t="s">
        <v>315</v>
      </c>
    </row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</sheetData>
  <sheetProtection/>
  <mergeCells count="296">
    <mergeCell ref="A139:A147"/>
    <mergeCell ref="A148:A156"/>
    <mergeCell ref="A157:A165"/>
    <mergeCell ref="A166:A174"/>
    <mergeCell ref="B139:B147"/>
    <mergeCell ref="B148:B156"/>
    <mergeCell ref="B157:B165"/>
    <mergeCell ref="B166:B174"/>
    <mergeCell ref="A373:A381"/>
    <mergeCell ref="B373:B381"/>
    <mergeCell ref="C380:C381"/>
    <mergeCell ref="D380:D381"/>
    <mergeCell ref="B355:B363"/>
    <mergeCell ref="C362:C363"/>
    <mergeCell ref="D362:D363"/>
    <mergeCell ref="C371:C372"/>
    <mergeCell ref="D371:D372"/>
    <mergeCell ref="B346:B354"/>
    <mergeCell ref="C353:C354"/>
    <mergeCell ref="D353:D354"/>
    <mergeCell ref="A337:A345"/>
    <mergeCell ref="A364:A372"/>
    <mergeCell ref="B364:B372"/>
    <mergeCell ref="D344:D345"/>
    <mergeCell ref="B337:B345"/>
    <mergeCell ref="A319:A327"/>
    <mergeCell ref="B319:B327"/>
    <mergeCell ref="C326:C327"/>
    <mergeCell ref="D326:D327"/>
    <mergeCell ref="A355:A363"/>
    <mergeCell ref="A328:A336"/>
    <mergeCell ref="B328:B336"/>
    <mergeCell ref="C335:C336"/>
    <mergeCell ref="D335:D336"/>
    <mergeCell ref="A346:A354"/>
    <mergeCell ref="A301:A309"/>
    <mergeCell ref="B301:B309"/>
    <mergeCell ref="C308:C309"/>
    <mergeCell ref="D308:D309"/>
    <mergeCell ref="A310:A318"/>
    <mergeCell ref="B310:B318"/>
    <mergeCell ref="C317:C318"/>
    <mergeCell ref="D317:D318"/>
    <mergeCell ref="C290:C291"/>
    <mergeCell ref="D290:D291"/>
    <mergeCell ref="A292:A300"/>
    <mergeCell ref="B292:B300"/>
    <mergeCell ref="C299:C300"/>
    <mergeCell ref="D299:D300"/>
    <mergeCell ref="A283:A291"/>
    <mergeCell ref="B283:B291"/>
    <mergeCell ref="D263:D264"/>
    <mergeCell ref="A265:A273"/>
    <mergeCell ref="B265:B273"/>
    <mergeCell ref="C272:C273"/>
    <mergeCell ref="D272:D273"/>
    <mergeCell ref="A274:A282"/>
    <mergeCell ref="B274:B282"/>
    <mergeCell ref="C281:C282"/>
    <mergeCell ref="D281:D282"/>
    <mergeCell ref="C263:C264"/>
    <mergeCell ref="D236:D237"/>
    <mergeCell ref="A238:A246"/>
    <mergeCell ref="B238:B246"/>
    <mergeCell ref="C245:C246"/>
    <mergeCell ref="D245:D246"/>
    <mergeCell ref="C191:C192"/>
    <mergeCell ref="D227:D228"/>
    <mergeCell ref="D218:D219"/>
    <mergeCell ref="D200:D201"/>
    <mergeCell ref="D209:D210"/>
    <mergeCell ref="C128:C129"/>
    <mergeCell ref="D128:D129"/>
    <mergeCell ref="C137:C138"/>
    <mergeCell ref="D137:D138"/>
    <mergeCell ref="D182:D183"/>
    <mergeCell ref="C182:C183"/>
    <mergeCell ref="C38:C39"/>
    <mergeCell ref="C56:C57"/>
    <mergeCell ref="D65:D66"/>
    <mergeCell ref="C65:C66"/>
    <mergeCell ref="D56:D57"/>
    <mergeCell ref="D38:D39"/>
    <mergeCell ref="C47:C48"/>
    <mergeCell ref="D47:D48"/>
    <mergeCell ref="C74:C75"/>
    <mergeCell ref="D74:D75"/>
    <mergeCell ref="C83:C84"/>
    <mergeCell ref="D83:D84"/>
    <mergeCell ref="C110:C111"/>
    <mergeCell ref="D110:D111"/>
    <mergeCell ref="C92:C93"/>
    <mergeCell ref="D92:D93"/>
    <mergeCell ref="D101:D102"/>
    <mergeCell ref="C119:C120"/>
    <mergeCell ref="B103:B111"/>
    <mergeCell ref="B112:B120"/>
    <mergeCell ref="C101:C102"/>
    <mergeCell ref="B94:B102"/>
    <mergeCell ref="D119:D120"/>
    <mergeCell ref="A596:A604"/>
    <mergeCell ref="A587:A595"/>
    <mergeCell ref="B605:B613"/>
    <mergeCell ref="B58:B66"/>
    <mergeCell ref="B76:B84"/>
    <mergeCell ref="B67:B75"/>
    <mergeCell ref="B85:B93"/>
    <mergeCell ref="A229:A237"/>
    <mergeCell ref="B229:B237"/>
    <mergeCell ref="A247:A255"/>
    <mergeCell ref="C584:C585"/>
    <mergeCell ref="B559:B567"/>
    <mergeCell ref="D584:D585"/>
    <mergeCell ref="B587:B595"/>
    <mergeCell ref="B596:B604"/>
    <mergeCell ref="D594:D595"/>
    <mergeCell ref="C566:C567"/>
    <mergeCell ref="D603:D604"/>
    <mergeCell ref="A511:A519"/>
    <mergeCell ref="A530:A538"/>
    <mergeCell ref="A521:A529"/>
    <mergeCell ref="B521:B529"/>
    <mergeCell ref="B511:B519"/>
    <mergeCell ref="B501:B509"/>
    <mergeCell ref="A691:A699"/>
    <mergeCell ref="B691:B699"/>
    <mergeCell ref="C698:C699"/>
    <mergeCell ref="D698:D699"/>
    <mergeCell ref="C20:C21"/>
    <mergeCell ref="D20:D21"/>
    <mergeCell ref="C29:C30"/>
    <mergeCell ref="D29:D30"/>
    <mergeCell ref="A540:A548"/>
    <mergeCell ref="B540:B548"/>
    <mergeCell ref="B635:B643"/>
    <mergeCell ref="A681:A689"/>
    <mergeCell ref="B568:B576"/>
    <mergeCell ref="B577:B585"/>
    <mergeCell ref="B681:B689"/>
    <mergeCell ref="A635:A643"/>
    <mergeCell ref="A662:A670"/>
    <mergeCell ref="A671:A679"/>
    <mergeCell ref="A568:A576"/>
    <mergeCell ref="A577:A585"/>
    <mergeCell ref="C688:C689"/>
    <mergeCell ref="D688:D689"/>
    <mergeCell ref="B615:B623"/>
    <mergeCell ref="C622:C623"/>
    <mergeCell ref="D622:D623"/>
    <mergeCell ref="B671:B679"/>
    <mergeCell ref="C669:C670"/>
    <mergeCell ref="D669:D670"/>
    <mergeCell ref="C678:C679"/>
    <mergeCell ref="C642:C643"/>
    <mergeCell ref="A625:A633"/>
    <mergeCell ref="B625:B633"/>
    <mergeCell ref="C632:C633"/>
    <mergeCell ref="D632:D633"/>
    <mergeCell ref="A549:A557"/>
    <mergeCell ref="C556:C557"/>
    <mergeCell ref="D556:D557"/>
    <mergeCell ref="D612:D613"/>
    <mergeCell ref="C594:C595"/>
    <mergeCell ref="D566:D567"/>
    <mergeCell ref="A401:A409"/>
    <mergeCell ref="A431:A439"/>
    <mergeCell ref="B431:B439"/>
    <mergeCell ref="C408:C409"/>
    <mergeCell ref="D408:D409"/>
    <mergeCell ref="C418:C419"/>
    <mergeCell ref="B421:B429"/>
    <mergeCell ref="A421:A429"/>
    <mergeCell ref="C428:C429"/>
    <mergeCell ref="D428:D429"/>
    <mergeCell ref="A383:A391"/>
    <mergeCell ref="B383:B391"/>
    <mergeCell ref="A85:A93"/>
    <mergeCell ref="A94:A102"/>
    <mergeCell ref="B40:B48"/>
    <mergeCell ref="A121:A129"/>
    <mergeCell ref="A40:A48"/>
    <mergeCell ref="B49:B57"/>
    <mergeCell ref="A256:A264"/>
    <mergeCell ref="B256:B264"/>
    <mergeCell ref="A130:A138"/>
    <mergeCell ref="A220:A228"/>
    <mergeCell ref="A175:A183"/>
    <mergeCell ref="B175:B183"/>
    <mergeCell ref="B220:B228"/>
    <mergeCell ref="B211:B219"/>
    <mergeCell ref="B130:B138"/>
    <mergeCell ref="A211:A219"/>
    <mergeCell ref="A202:A210"/>
    <mergeCell ref="A193:A201"/>
    <mergeCell ref="B121:B129"/>
    <mergeCell ref="A67:A75"/>
    <mergeCell ref="A76:A84"/>
    <mergeCell ref="A103:A111"/>
    <mergeCell ref="A112:A120"/>
    <mergeCell ref="B22:B30"/>
    <mergeCell ref="A22:A30"/>
    <mergeCell ref="B31:B39"/>
    <mergeCell ref="A31:A39"/>
    <mergeCell ref="A49:A57"/>
    <mergeCell ref="A58:A66"/>
    <mergeCell ref="A1:F1"/>
    <mergeCell ref="C2:D2"/>
    <mergeCell ref="E2:F2"/>
    <mergeCell ref="A4:A12"/>
    <mergeCell ref="B4:B12"/>
    <mergeCell ref="C11:C12"/>
    <mergeCell ref="D11:D12"/>
    <mergeCell ref="A13:A21"/>
    <mergeCell ref="B13:B21"/>
    <mergeCell ref="C438:C439"/>
    <mergeCell ref="D438:D439"/>
    <mergeCell ref="D458:D459"/>
    <mergeCell ref="C448:C449"/>
    <mergeCell ref="B441:B449"/>
    <mergeCell ref="B451:B459"/>
    <mergeCell ref="D448:D449"/>
    <mergeCell ref="C458:C459"/>
    <mergeCell ref="C478:C479"/>
    <mergeCell ref="B461:B469"/>
    <mergeCell ref="A451:A459"/>
    <mergeCell ref="C468:C469"/>
    <mergeCell ref="A441:A449"/>
    <mergeCell ref="A461:A469"/>
    <mergeCell ref="A471:A479"/>
    <mergeCell ref="B471:B479"/>
    <mergeCell ref="A615:A623"/>
    <mergeCell ref="C612:C613"/>
    <mergeCell ref="C575:C576"/>
    <mergeCell ref="D575:D576"/>
    <mergeCell ref="A559:A567"/>
    <mergeCell ref="D468:D469"/>
    <mergeCell ref="A605:A613"/>
    <mergeCell ref="A491:A499"/>
    <mergeCell ref="B491:B499"/>
    <mergeCell ref="A501:A509"/>
    <mergeCell ref="D478:D479"/>
    <mergeCell ref="C508:C509"/>
    <mergeCell ref="C498:C499"/>
    <mergeCell ref="D498:D499"/>
    <mergeCell ref="B549:B557"/>
    <mergeCell ref="C528:C529"/>
    <mergeCell ref="C547:C548"/>
    <mergeCell ref="D547:D548"/>
    <mergeCell ref="B530:B538"/>
    <mergeCell ref="C537:C538"/>
    <mergeCell ref="C651:C652"/>
    <mergeCell ref="D651:D652"/>
    <mergeCell ref="C488:C489"/>
    <mergeCell ref="D488:D489"/>
    <mergeCell ref="D537:D538"/>
    <mergeCell ref="C518:C519"/>
    <mergeCell ref="D518:D519"/>
    <mergeCell ref="D508:D509"/>
    <mergeCell ref="D528:D529"/>
    <mergeCell ref="C603:C604"/>
    <mergeCell ref="A392:A400"/>
    <mergeCell ref="D678:D679"/>
    <mergeCell ref="A644:A652"/>
    <mergeCell ref="A653:A661"/>
    <mergeCell ref="B644:B652"/>
    <mergeCell ref="B653:B661"/>
    <mergeCell ref="C660:C661"/>
    <mergeCell ref="D660:D661"/>
    <mergeCell ref="B662:B670"/>
    <mergeCell ref="D642:D643"/>
    <mergeCell ref="A481:A489"/>
    <mergeCell ref="B481:B489"/>
    <mergeCell ref="D191:D192"/>
    <mergeCell ref="B411:B419"/>
    <mergeCell ref="A411:A419"/>
    <mergeCell ref="B401:B409"/>
    <mergeCell ref="D418:D419"/>
    <mergeCell ref="C390:C391"/>
    <mergeCell ref="D390:D391"/>
    <mergeCell ref="C344:C345"/>
    <mergeCell ref="A184:A192"/>
    <mergeCell ref="B184:B192"/>
    <mergeCell ref="B193:B201"/>
    <mergeCell ref="C200:C201"/>
    <mergeCell ref="C209:C210"/>
    <mergeCell ref="C236:C237"/>
    <mergeCell ref="B614:F614"/>
    <mergeCell ref="C218:C219"/>
    <mergeCell ref="B202:B210"/>
    <mergeCell ref="B392:B400"/>
    <mergeCell ref="C399:C400"/>
    <mergeCell ref="D399:D400"/>
    <mergeCell ref="C227:C228"/>
    <mergeCell ref="B247:B255"/>
    <mergeCell ref="C254:C255"/>
    <mergeCell ref="D254:D255"/>
  </mergeCells>
  <dataValidations count="4">
    <dataValidation type="list" allowBlank="1" showInputMessage="1" showErrorMessage="1" sqref="F387:F391 F534:F539 F382 F475:F480 F639:F643 F666:F670 F657:F661 F648:F652 F675:F680 F629:F634 F396:F400 F435:F440 F445:F450 F425:F430 F495:F500 F505:F510 F525:F529 F515:F520 F485:F490 F600:F604 F591:F595 F581:F586 F572:F576 F563:F567 F553:F558 F544:F548 F465:F469 F455:F460 F415:F420 F405:F410 F695:F699 F685:F690 F609:F613 F619:F624">
      <formula1>"TAK - uruchamiana automatycznie, TAK - uruchamiana ręcznie, NIE"</formula1>
    </dataValidation>
    <dataValidation type="list" allowBlank="1" showInputMessage="1" showErrorMessage="1" sqref="D606:D607 D531:D532 D176:D181 D641 D636:D637 D487 D536 D482:D483 D663:D664 D654:D655 D668 D645:D646 D659 D672:D673 D650 D611 D677 D389 D384:D385 D398 D393:D394 D407 D402:D403 D437 D432:D433 D447 D442:D443 D457 D452:D453 D5:D6 D10 D602 D597:D598 D593 D588:D589 D583 D578:D579 D574 D569:D570 D565 D560:D561 D555 D550:D551 D467 D462:D463 D417 D412:D413 D427 D422:D423 D477 D472:D473 D697 D692:D693 D687 D682:D683 D631 D626:D627 D492:D493 D374:D378 D546 D541:D542 D527 D522:D523 D517 D512:D513 D507 D502:D503 D497 D616:D617 D621">
      <formula1>"TAK - wewnętrzny, TAK - zewnętrzny, TAK - wewnętrzny i zewnętrzny, NIE"</formula1>
    </dataValidation>
    <dataValidation type="list" allowBlank="1" showInputMessage="1" showErrorMessage="1" sqref="D599:D601 D202:D208 D638:D640 D635 F635:F638 D310:D316 D121:D127 D283:D289 D112:D118 D103:D109 D301:D307 D94:D100 D274:D280 D85:D91 D337:D343 D76:D82 D67:D73 D346:D352 D58:D64 D49:D55 D256:D262 D40:D46 D265:D271 D31:D37 D13:D19 D22:D28 D355:D361 D4 D7:D9 D596 D590:D592 D587 D580:D582 D577 D571:D573 D568 D562:D564 D559 F605:F608 F596:F599 F587:F590 F577:F580 F568:F571 F559:F562 F549:F552 D552:D554 D549 F461:F464 D464:D466 D461 D414:D416 D411 F421:F424 F411:F414 D424:D426 D421 D364:D370 D694:D696 D691 F691:F694 F681:F684 D684:D686 D681 D628:D630 D625 D292:D298 F625:F628 D319:D325 D379 F540:F543 D543:D545 D540 F521:F524 D524:D526 D514:D516 D511 F511:F514 D521 D504:D506 D501 F501:F504 D494:D496 D491 F491:F494 D474:D476 D471 F471:F474 F451:F454 D454:D456 D451 F441:F444 D444:D446 D434:D436 D431 F431:F434 D441 D404:D406 D401 F401:F404 D395:D397">
      <formula1>"TAK, NIE"</formula1>
    </dataValidation>
    <dataValidation type="list" allowBlank="1" showInputMessage="1" showErrorMessage="1" sqref="D392 F392:F395 D386:D388 D383 F383:F386 D608:D610 F4:F381 D605 D674:D676 D671 F671:F674 D647:D649 D644 F644:F647 D656:D658 D653 F653:F656 D665:D667 D662 F662:F665 D328:D334 D130:D136 F481:F484 D481 D484:D486 F530:F533 D533:D535 D530 D184:D190 D193:D199 D220:D226 D229:D235 D211:D217 D175 D238:D244 D247:D253 F615:F618 D615 D618:D620">
      <formula1>"TAK, NIE"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57421875" style="86" customWidth="1"/>
    <col min="2" max="2" width="20.57421875" style="86" customWidth="1"/>
    <col min="3" max="3" width="29.00390625" style="87" customWidth="1"/>
    <col min="4" max="4" width="10.28125" style="86" bestFit="1" customWidth="1"/>
    <col min="5" max="5" width="17.28125" style="88" bestFit="1" customWidth="1"/>
    <col min="6" max="196" width="9.140625" style="86" customWidth="1"/>
    <col min="197" max="197" width="3.7109375" style="86" customWidth="1"/>
    <col min="198" max="198" width="23.7109375" style="86" customWidth="1"/>
    <col min="199" max="199" width="27.28125" style="86" customWidth="1"/>
    <col min="200" max="200" width="10.28125" style="86" customWidth="1"/>
    <col min="201" max="201" width="18.140625" style="86" customWidth="1"/>
    <col min="202" max="202" width="28.421875" style="86" customWidth="1"/>
    <col min="203" max="16384" width="9.140625" style="86" customWidth="1"/>
  </cols>
  <sheetData>
    <row r="1" spans="1:5" ht="38.25">
      <c r="A1" s="192" t="s">
        <v>176</v>
      </c>
      <c r="B1" s="192" t="s">
        <v>352</v>
      </c>
      <c r="C1" s="192" t="s">
        <v>353</v>
      </c>
      <c r="D1" s="192" t="s">
        <v>189</v>
      </c>
      <c r="E1" s="193" t="s">
        <v>354</v>
      </c>
    </row>
    <row r="2" spans="1:10" ht="27" customHeight="1">
      <c r="A2" s="507" t="str">
        <f>Jednostki!B2</f>
        <v>Gmina Wyszków
</v>
      </c>
      <c r="B2" s="507"/>
      <c r="C2" s="507"/>
      <c r="D2" s="507"/>
      <c r="E2" s="507"/>
      <c r="I2" s="102"/>
      <c r="J2" s="102"/>
    </row>
    <row r="3" spans="1:10" ht="18" customHeight="1">
      <c r="A3" s="254" t="s">
        <v>170</v>
      </c>
      <c r="B3" s="254" t="s">
        <v>463</v>
      </c>
      <c r="C3" s="255" t="s">
        <v>468</v>
      </c>
      <c r="D3" s="256">
        <v>2003</v>
      </c>
      <c r="E3" s="257">
        <v>64878</v>
      </c>
      <c r="I3" s="501"/>
      <c r="J3" s="502"/>
    </row>
    <row r="4" spans="1:10" ht="24.75" customHeight="1">
      <c r="A4" s="254" t="s">
        <v>171</v>
      </c>
      <c r="B4" s="254" t="s">
        <v>618</v>
      </c>
      <c r="C4" s="255" t="s">
        <v>469</v>
      </c>
      <c r="D4" s="256">
        <v>1999</v>
      </c>
      <c r="E4" s="257">
        <v>343775.65</v>
      </c>
      <c r="I4" s="501"/>
      <c r="J4" s="502"/>
    </row>
    <row r="5" spans="1:10" ht="25.5">
      <c r="A5" s="254" t="s">
        <v>172</v>
      </c>
      <c r="B5" s="254" t="s">
        <v>460</v>
      </c>
      <c r="C5" s="255" t="s">
        <v>470</v>
      </c>
      <c r="D5" s="256"/>
      <c r="E5" s="257">
        <v>121977.33</v>
      </c>
      <c r="I5" s="501"/>
      <c r="J5" s="502"/>
    </row>
    <row r="6" spans="1:10" ht="12.75">
      <c r="A6" s="254" t="s">
        <v>173</v>
      </c>
      <c r="B6" s="254" t="s">
        <v>461</v>
      </c>
      <c r="C6" s="255" t="s">
        <v>471</v>
      </c>
      <c r="D6" s="256">
        <v>2005</v>
      </c>
      <c r="E6" s="257">
        <v>201902.49</v>
      </c>
      <c r="I6" s="501"/>
      <c r="J6" s="502"/>
    </row>
    <row r="7" spans="1:10" ht="12.75">
      <c r="A7" s="254" t="s">
        <v>174</v>
      </c>
      <c r="B7" s="254" t="s">
        <v>461</v>
      </c>
      <c r="C7" s="255" t="s">
        <v>472</v>
      </c>
      <c r="D7" s="256">
        <v>2005</v>
      </c>
      <c r="E7" s="257">
        <v>367770</v>
      </c>
      <c r="I7" s="501"/>
      <c r="J7" s="502"/>
    </row>
    <row r="8" spans="1:10" ht="25.5">
      <c r="A8" s="254" t="s">
        <v>175</v>
      </c>
      <c r="B8" s="254" t="s">
        <v>462</v>
      </c>
      <c r="C8" s="255" t="s">
        <v>473</v>
      </c>
      <c r="D8" s="256">
        <v>2007</v>
      </c>
      <c r="E8" s="257">
        <v>76870.63</v>
      </c>
      <c r="I8" s="501"/>
      <c r="J8" s="502"/>
    </row>
    <row r="9" spans="1:10" ht="12.75">
      <c r="A9" s="254" t="s">
        <v>177</v>
      </c>
      <c r="B9" s="254" t="s">
        <v>464</v>
      </c>
      <c r="C9" s="255" t="s">
        <v>474</v>
      </c>
      <c r="D9" s="256">
        <v>2006</v>
      </c>
      <c r="E9" s="257">
        <v>565653.24</v>
      </c>
      <c r="I9" s="501"/>
      <c r="J9" s="502"/>
    </row>
    <row r="10" spans="1:10" ht="12.75" customHeight="1">
      <c r="A10" s="254" t="s">
        <v>178</v>
      </c>
      <c r="B10" s="254" t="s">
        <v>465</v>
      </c>
      <c r="C10" s="255" t="s">
        <v>475</v>
      </c>
      <c r="D10" s="256">
        <v>2010</v>
      </c>
      <c r="E10" s="257">
        <v>971671.99</v>
      </c>
      <c r="I10" s="501"/>
      <c r="J10" s="502"/>
    </row>
    <row r="11" spans="1:10" ht="25.5">
      <c r="A11" s="254" t="s">
        <v>196</v>
      </c>
      <c r="B11" s="254" t="s">
        <v>466</v>
      </c>
      <c r="C11" s="255" t="s">
        <v>476</v>
      </c>
      <c r="D11" s="256">
        <v>2008</v>
      </c>
      <c r="E11" s="257">
        <v>89179.12</v>
      </c>
      <c r="I11" s="501"/>
      <c r="J11" s="502"/>
    </row>
    <row r="12" spans="1:10" ht="12.75">
      <c r="A12" s="254" t="s">
        <v>197</v>
      </c>
      <c r="B12" s="254" t="s">
        <v>375</v>
      </c>
      <c r="C12" s="255" t="s">
        <v>477</v>
      </c>
      <c r="D12" s="256">
        <v>2012</v>
      </c>
      <c r="E12" s="257">
        <v>462201.04</v>
      </c>
      <c r="I12" s="501"/>
      <c r="J12" s="502"/>
    </row>
    <row r="13" spans="1:10" ht="12.75">
      <c r="A13" s="254" t="s">
        <v>198</v>
      </c>
      <c r="B13" s="254" t="s">
        <v>375</v>
      </c>
      <c r="C13" s="255" t="s">
        <v>478</v>
      </c>
      <c r="D13" s="256">
        <v>2012</v>
      </c>
      <c r="E13" s="257">
        <v>201107.93</v>
      </c>
      <c r="I13" s="501"/>
      <c r="J13" s="502"/>
    </row>
    <row r="14" spans="1:10" ht="12.75">
      <c r="A14" s="254" t="s">
        <v>199</v>
      </c>
      <c r="B14" s="254" t="s">
        <v>375</v>
      </c>
      <c r="C14" s="255" t="s">
        <v>479</v>
      </c>
      <c r="D14" s="256">
        <v>2011</v>
      </c>
      <c r="E14" s="257">
        <v>31400.46</v>
      </c>
      <c r="I14" s="501"/>
      <c r="J14" s="502"/>
    </row>
    <row r="15" spans="1:10" ht="27.75" customHeight="1">
      <c r="A15" s="254" t="s">
        <v>200</v>
      </c>
      <c r="B15" s="254" t="s">
        <v>467</v>
      </c>
      <c r="C15" s="255" t="s">
        <v>480</v>
      </c>
      <c r="D15" s="256">
        <v>2010</v>
      </c>
      <c r="E15" s="257">
        <v>476954.29</v>
      </c>
      <c r="I15" s="501"/>
      <c r="J15" s="502"/>
    </row>
    <row r="16" spans="1:10" ht="12.75">
      <c r="A16" s="254" t="s">
        <v>201</v>
      </c>
      <c r="B16" s="254" t="s">
        <v>375</v>
      </c>
      <c r="C16" s="255" t="s">
        <v>481</v>
      </c>
      <c r="D16" s="256">
        <v>2014</v>
      </c>
      <c r="E16" s="257">
        <v>19996.79</v>
      </c>
      <c r="I16" s="501"/>
      <c r="J16" s="502"/>
    </row>
    <row r="17" spans="1:10" ht="12.75">
      <c r="A17" s="254" t="s">
        <v>204</v>
      </c>
      <c r="B17" s="254" t="s">
        <v>375</v>
      </c>
      <c r="C17" s="255" t="s">
        <v>482</v>
      </c>
      <c r="D17" s="256">
        <v>2014</v>
      </c>
      <c r="E17" s="257">
        <v>22878.78</v>
      </c>
      <c r="I17" s="501"/>
      <c r="J17" s="502"/>
    </row>
    <row r="18" spans="1:10" ht="12.75" customHeight="1">
      <c r="A18" s="254" t="s">
        <v>306</v>
      </c>
      <c r="B18" s="254" t="s">
        <v>463</v>
      </c>
      <c r="C18" s="255" t="s">
        <v>468</v>
      </c>
      <c r="D18" s="256">
        <v>2013</v>
      </c>
      <c r="E18" s="257">
        <v>19178.65</v>
      </c>
      <c r="I18" s="501"/>
      <c r="J18" s="502"/>
    </row>
    <row r="19" spans="1:10" ht="12.75">
      <c r="A19" s="254" t="s">
        <v>307</v>
      </c>
      <c r="B19" s="254" t="s">
        <v>463</v>
      </c>
      <c r="C19" s="255" t="s">
        <v>468</v>
      </c>
      <c r="D19" s="256">
        <v>2014</v>
      </c>
      <c r="E19" s="257">
        <v>24337.76</v>
      </c>
      <c r="I19" s="501"/>
      <c r="J19" s="502"/>
    </row>
    <row r="20" spans="1:10" ht="12.75" customHeight="1">
      <c r="A20" s="254" t="s">
        <v>205</v>
      </c>
      <c r="B20" s="254" t="s">
        <v>389</v>
      </c>
      <c r="C20" s="255" t="s">
        <v>483</v>
      </c>
      <c r="D20" s="256">
        <v>2014</v>
      </c>
      <c r="E20" s="257">
        <v>17333</v>
      </c>
      <c r="I20" s="501"/>
      <c r="J20" s="502"/>
    </row>
    <row r="21" spans="1:10" ht="12.75" customHeight="1">
      <c r="A21" s="254" t="s">
        <v>206</v>
      </c>
      <c r="B21" s="254" t="s">
        <v>100</v>
      </c>
      <c r="C21" s="255" t="s">
        <v>468</v>
      </c>
      <c r="D21" s="256">
        <v>2014</v>
      </c>
      <c r="E21" s="257">
        <v>30315.56</v>
      </c>
      <c r="I21" s="186"/>
      <c r="J21" s="187"/>
    </row>
    <row r="22" spans="1:10" ht="30" customHeight="1">
      <c r="A22" s="254" t="s">
        <v>207</v>
      </c>
      <c r="B22" s="254" t="s">
        <v>101</v>
      </c>
      <c r="C22" s="255" t="s">
        <v>475</v>
      </c>
      <c r="D22" s="256">
        <v>2014</v>
      </c>
      <c r="E22" s="257">
        <v>33849.49</v>
      </c>
      <c r="I22" s="186"/>
      <c r="J22" s="187"/>
    </row>
    <row r="23" spans="1:10" ht="12.75" customHeight="1">
      <c r="A23" s="254" t="s">
        <v>208</v>
      </c>
      <c r="B23" s="254" t="s">
        <v>102</v>
      </c>
      <c r="C23" s="255" t="s">
        <v>104</v>
      </c>
      <c r="D23" s="256">
        <v>2014</v>
      </c>
      <c r="E23" s="257">
        <v>8966.7</v>
      </c>
      <c r="I23" s="186"/>
      <c r="J23" s="187"/>
    </row>
    <row r="24" spans="1:10" ht="12.75" customHeight="1">
      <c r="A24" s="254" t="s">
        <v>209</v>
      </c>
      <c r="B24" s="254" t="s">
        <v>102</v>
      </c>
      <c r="C24" s="255" t="s">
        <v>105</v>
      </c>
      <c r="D24" s="256">
        <v>2014</v>
      </c>
      <c r="E24" s="257">
        <v>12140.1</v>
      </c>
      <c r="I24" s="186"/>
      <c r="J24" s="187"/>
    </row>
    <row r="25" spans="1:10" ht="12.75" customHeight="1">
      <c r="A25" s="254" t="s">
        <v>210</v>
      </c>
      <c r="B25" s="254" t="s">
        <v>103</v>
      </c>
      <c r="C25" s="255" t="s">
        <v>106</v>
      </c>
      <c r="D25" s="256">
        <v>2014</v>
      </c>
      <c r="E25" s="257">
        <v>174132.26</v>
      </c>
      <c r="I25" s="186"/>
      <c r="J25" s="187"/>
    </row>
    <row r="26" spans="1:10" ht="12.75" customHeight="1">
      <c r="A26" s="254" t="s">
        <v>165</v>
      </c>
      <c r="B26" s="254" t="s">
        <v>102</v>
      </c>
      <c r="C26" s="255" t="s">
        <v>107</v>
      </c>
      <c r="D26" s="256">
        <v>2015</v>
      </c>
      <c r="E26" s="257">
        <v>13655.9</v>
      </c>
      <c r="I26" s="186"/>
      <c r="J26" s="187"/>
    </row>
    <row r="27" spans="1:10" ht="12.75" customHeight="1">
      <c r="A27" s="254" t="s">
        <v>99</v>
      </c>
      <c r="B27" s="254" t="s">
        <v>102</v>
      </c>
      <c r="C27" s="255" t="s">
        <v>108</v>
      </c>
      <c r="D27" s="256">
        <v>2015</v>
      </c>
      <c r="E27" s="257">
        <v>14425.35</v>
      </c>
      <c r="I27" s="186"/>
      <c r="J27" s="187"/>
    </row>
    <row r="28" spans="1:10" ht="12.75">
      <c r="A28" s="506" t="s">
        <v>356</v>
      </c>
      <c r="B28" s="506"/>
      <c r="C28" s="506"/>
      <c r="D28" s="506"/>
      <c r="E28" s="194">
        <f>SUM(E3:E27)</f>
        <v>4366552.510000001</v>
      </c>
      <c r="I28" s="102"/>
      <c r="J28" s="102"/>
    </row>
    <row r="29" spans="1:10" ht="12.75">
      <c r="A29" s="507" t="str">
        <f>Jednostki!B3</f>
        <v>2. Wyszkowski Ośrodek Sportu i Rekreacji</v>
      </c>
      <c r="B29" s="507"/>
      <c r="C29" s="507"/>
      <c r="D29" s="507"/>
      <c r="E29" s="507"/>
      <c r="I29" s="102"/>
      <c r="J29" s="102"/>
    </row>
    <row r="30" spans="1:10" ht="12" customHeight="1">
      <c r="A30" s="254" t="s">
        <v>170</v>
      </c>
      <c r="B30" s="254" t="s">
        <v>357</v>
      </c>
      <c r="C30" s="254" t="s">
        <v>363</v>
      </c>
      <c r="D30" s="254" t="s">
        <v>360</v>
      </c>
      <c r="E30" s="258">
        <v>676353</v>
      </c>
      <c r="I30" s="102"/>
      <c r="J30" s="102"/>
    </row>
    <row r="31" spans="1:10" ht="11.25" customHeight="1">
      <c r="A31" s="254" t="s">
        <v>171</v>
      </c>
      <c r="B31" s="254" t="s">
        <v>358</v>
      </c>
      <c r="C31" s="254" t="s">
        <v>363</v>
      </c>
      <c r="D31" s="254" t="s">
        <v>361</v>
      </c>
      <c r="E31" s="259">
        <v>56845</v>
      </c>
      <c r="I31" s="102"/>
      <c r="J31" s="102"/>
    </row>
    <row r="32" spans="1:10" ht="25.5">
      <c r="A32" s="254" t="s">
        <v>172</v>
      </c>
      <c r="B32" s="254" t="s">
        <v>359</v>
      </c>
      <c r="C32" s="254" t="s">
        <v>363</v>
      </c>
      <c r="D32" s="254" t="s">
        <v>362</v>
      </c>
      <c r="E32" s="259">
        <v>1068776</v>
      </c>
      <c r="I32" s="102"/>
      <c r="J32" s="102"/>
    </row>
    <row r="33" spans="1:5" ht="12.75">
      <c r="A33" s="506" t="s">
        <v>356</v>
      </c>
      <c r="B33" s="506"/>
      <c r="C33" s="506"/>
      <c r="D33" s="506"/>
      <c r="E33" s="194">
        <f>E30+E31+E32</f>
        <v>1801974</v>
      </c>
    </row>
    <row r="34" spans="1:5" ht="12.75">
      <c r="A34" s="509" t="str">
        <f>Jednostki!B4</f>
        <v>3. Ośrodek Pomocy Społecznej</v>
      </c>
      <c r="B34" s="509"/>
      <c r="C34" s="509"/>
      <c r="D34" s="509"/>
      <c r="E34" s="509"/>
    </row>
    <row r="35" spans="1:5" ht="12.75">
      <c r="A35" s="503" t="s">
        <v>355</v>
      </c>
      <c r="B35" s="504"/>
      <c r="C35" s="504"/>
      <c r="D35" s="504"/>
      <c r="E35" s="505"/>
    </row>
    <row r="36" spans="1:5" ht="12.75">
      <c r="A36" s="506" t="s">
        <v>356</v>
      </c>
      <c r="B36" s="506"/>
      <c r="C36" s="506"/>
      <c r="D36" s="506"/>
      <c r="E36" s="194">
        <f>E35</f>
        <v>0</v>
      </c>
    </row>
    <row r="37" spans="1:5" ht="12.75">
      <c r="A37" s="507" t="str">
        <f>Jednostki!B5</f>
        <v>4. Środowiskowy Dom Samopomocy "Soteria"</v>
      </c>
      <c r="B37" s="507"/>
      <c r="C37" s="507"/>
      <c r="D37" s="507"/>
      <c r="E37" s="507"/>
    </row>
    <row r="38" spans="1:5" ht="12.75">
      <c r="A38" s="503" t="s">
        <v>355</v>
      </c>
      <c r="B38" s="504"/>
      <c r="C38" s="504"/>
      <c r="D38" s="504"/>
      <c r="E38" s="505"/>
    </row>
    <row r="39" spans="1:5" ht="12.75">
      <c r="A39" s="506" t="s">
        <v>356</v>
      </c>
      <c r="B39" s="506"/>
      <c r="C39" s="506"/>
      <c r="D39" s="506"/>
      <c r="E39" s="194">
        <f>E38</f>
        <v>0</v>
      </c>
    </row>
    <row r="40" spans="1:5" ht="12.75">
      <c r="A40" s="507" t="str">
        <f>Jednostki!B6</f>
        <v>5. Wyszkowski Ośrodek Kultury "Hutnik"</v>
      </c>
      <c r="B40" s="507"/>
      <c r="C40" s="507"/>
      <c r="D40" s="507"/>
      <c r="E40" s="507"/>
    </row>
    <row r="41" spans="1:5" ht="12.75">
      <c r="A41" s="503" t="s">
        <v>355</v>
      </c>
      <c r="B41" s="504"/>
      <c r="C41" s="504"/>
      <c r="D41" s="504"/>
      <c r="E41" s="505"/>
    </row>
    <row r="42" spans="1:5" ht="12.75">
      <c r="A42" s="506" t="s">
        <v>356</v>
      </c>
      <c r="B42" s="506"/>
      <c r="C42" s="506"/>
      <c r="D42" s="506"/>
      <c r="E42" s="194">
        <f>E41</f>
        <v>0</v>
      </c>
    </row>
    <row r="43" spans="1:5" ht="12.75">
      <c r="A43" s="507" t="str">
        <f>Jednostki!B7</f>
        <v>6. Miejsko-Gminna Biblioteka Publiczna im. Cypriana Kamila Norwida</v>
      </c>
      <c r="B43" s="507"/>
      <c r="C43" s="507"/>
      <c r="D43" s="507"/>
      <c r="E43" s="507"/>
    </row>
    <row r="44" spans="1:5" ht="12.75">
      <c r="A44" s="503" t="s">
        <v>355</v>
      </c>
      <c r="B44" s="504"/>
      <c r="C44" s="504"/>
      <c r="D44" s="504"/>
      <c r="E44" s="505"/>
    </row>
    <row r="45" spans="1:5" ht="12.75">
      <c r="A45" s="513" t="s">
        <v>356</v>
      </c>
      <c r="B45" s="513"/>
      <c r="C45" s="513"/>
      <c r="D45" s="513"/>
      <c r="E45" s="260">
        <f>SUM(E44:E44)</f>
        <v>0</v>
      </c>
    </row>
    <row r="46" spans="1:5" ht="12.75">
      <c r="A46" s="507" t="str">
        <f>Jednostki!B8</f>
        <v>7. Zespół Obsługi Placówek Oświatowych w Wyszkowie</v>
      </c>
      <c r="B46" s="507"/>
      <c r="C46" s="507"/>
      <c r="D46" s="507"/>
      <c r="E46" s="507"/>
    </row>
    <row r="47" spans="1:5" ht="12.75">
      <c r="A47" s="510" t="s">
        <v>355</v>
      </c>
      <c r="B47" s="511"/>
      <c r="C47" s="511"/>
      <c r="D47" s="511"/>
      <c r="E47" s="512"/>
    </row>
    <row r="48" spans="1:5" ht="12.75">
      <c r="A48" s="506" t="s">
        <v>356</v>
      </c>
      <c r="B48" s="506"/>
      <c r="C48" s="506"/>
      <c r="D48" s="506"/>
      <c r="E48" s="194">
        <f>SUM(E47:E47)</f>
        <v>0</v>
      </c>
    </row>
    <row r="49" spans="1:5" ht="12.75">
      <c r="A49" s="507" t="str">
        <f>Jednostki!B9</f>
        <v>8. Przedszkole nr 1 w Wyszkowie</v>
      </c>
      <c r="B49" s="507"/>
      <c r="C49" s="507"/>
      <c r="D49" s="507"/>
      <c r="E49" s="507"/>
    </row>
    <row r="50" spans="1:5" ht="12.75">
      <c r="A50" s="261" t="s">
        <v>170</v>
      </c>
      <c r="B50" s="262" t="s">
        <v>389</v>
      </c>
      <c r="C50" s="263" t="str">
        <f>Jednostki!F9</f>
        <v>07-202 Wyszków, ul. Prosta 7a</v>
      </c>
      <c r="D50" s="264">
        <v>2014</v>
      </c>
      <c r="E50" s="265">
        <v>13800</v>
      </c>
    </row>
    <row r="51" spans="1:5" ht="12.75">
      <c r="A51" s="261" t="s">
        <v>171</v>
      </c>
      <c r="B51" s="262" t="s">
        <v>438</v>
      </c>
      <c r="C51" s="263" t="str">
        <f>Jednostki!F9</f>
        <v>07-202 Wyszków, ul. Prosta 7a</v>
      </c>
      <c r="D51" s="264">
        <v>1988</v>
      </c>
      <c r="E51" s="265">
        <v>800</v>
      </c>
    </row>
    <row r="52" spans="1:5" ht="12.75">
      <c r="A52" s="266" t="s">
        <v>172</v>
      </c>
      <c r="B52" s="267" t="s">
        <v>390</v>
      </c>
      <c r="C52" s="268" t="s">
        <v>439</v>
      </c>
      <c r="D52" s="269" t="s">
        <v>440</v>
      </c>
      <c r="E52" s="270">
        <v>1000</v>
      </c>
    </row>
    <row r="53" spans="1:5" ht="12.75">
      <c r="A53" s="506" t="s">
        <v>356</v>
      </c>
      <c r="B53" s="506"/>
      <c r="C53" s="506"/>
      <c r="D53" s="506"/>
      <c r="E53" s="194">
        <f>E50+E51+E52</f>
        <v>15600</v>
      </c>
    </row>
    <row r="54" spans="1:5" ht="12.75">
      <c r="A54" s="507" t="str">
        <f>Jednostki!B10</f>
        <v>9. Przedszkole Nr 3</v>
      </c>
      <c r="B54" s="507"/>
      <c r="C54" s="507"/>
      <c r="D54" s="507"/>
      <c r="E54" s="507"/>
    </row>
    <row r="55" spans="1:5" ht="25.5">
      <c r="A55" s="271" t="s">
        <v>170</v>
      </c>
      <c r="B55" s="272" t="s">
        <v>389</v>
      </c>
      <c r="C55" s="254" t="s">
        <v>399</v>
      </c>
      <c r="D55" s="273">
        <v>1979</v>
      </c>
      <c r="E55" s="274">
        <v>10640</v>
      </c>
    </row>
    <row r="56" spans="1:5" ht="25.5">
      <c r="A56" s="271" t="s">
        <v>171</v>
      </c>
      <c r="B56" s="272" t="s">
        <v>390</v>
      </c>
      <c r="C56" s="254" t="s">
        <v>399</v>
      </c>
      <c r="D56" s="273">
        <v>1979</v>
      </c>
      <c r="E56" s="274">
        <v>11100</v>
      </c>
    </row>
    <row r="57" spans="1:5" ht="12.75">
      <c r="A57" s="506" t="s">
        <v>356</v>
      </c>
      <c r="B57" s="506"/>
      <c r="C57" s="506"/>
      <c r="D57" s="506"/>
      <c r="E57" s="194">
        <f>SUM(E55:E56)</f>
        <v>21740</v>
      </c>
    </row>
    <row r="58" spans="1:5" ht="12.75">
      <c r="A58" s="507" t="str">
        <f>Jednostki!B11</f>
        <v>10. Przedszkole Integracyjne Nr 4</v>
      </c>
      <c r="B58" s="507"/>
      <c r="C58" s="507"/>
      <c r="D58" s="507"/>
      <c r="E58" s="507"/>
    </row>
    <row r="59" spans="1:5" ht="25.5">
      <c r="A59" s="271" t="s">
        <v>170</v>
      </c>
      <c r="B59" s="272" t="s">
        <v>389</v>
      </c>
      <c r="C59" s="254" t="s">
        <v>401</v>
      </c>
      <c r="D59" s="273"/>
      <c r="E59" s="274">
        <v>8920</v>
      </c>
    </row>
    <row r="60" spans="1:5" ht="25.5">
      <c r="A60" s="271" t="s">
        <v>171</v>
      </c>
      <c r="B60" s="272" t="s">
        <v>400</v>
      </c>
      <c r="C60" s="254" t="s">
        <v>401</v>
      </c>
      <c r="D60" s="273"/>
      <c r="E60" s="274">
        <v>6150</v>
      </c>
    </row>
    <row r="61" spans="1:5" ht="12.75">
      <c r="A61" s="506" t="s">
        <v>356</v>
      </c>
      <c r="B61" s="506"/>
      <c r="C61" s="506"/>
      <c r="D61" s="506"/>
      <c r="E61" s="194">
        <f>SUM(E59:E60)</f>
        <v>15070</v>
      </c>
    </row>
    <row r="62" spans="1:5" ht="12.75">
      <c r="A62" s="507" t="str">
        <f>Jednostki!B12</f>
        <v>11. Przedszkole Nr 7</v>
      </c>
      <c r="B62" s="507"/>
      <c r="C62" s="507"/>
      <c r="D62" s="507"/>
      <c r="E62" s="507"/>
    </row>
    <row r="63" spans="1:5" ht="12.75">
      <c r="A63" s="254" t="s">
        <v>170</v>
      </c>
      <c r="B63" s="254" t="s">
        <v>73</v>
      </c>
      <c r="C63" s="254"/>
      <c r="D63" s="254" t="s">
        <v>76</v>
      </c>
      <c r="E63" s="258">
        <v>38000</v>
      </c>
    </row>
    <row r="64" spans="1:5" ht="12.75">
      <c r="A64" s="506" t="s">
        <v>356</v>
      </c>
      <c r="B64" s="506"/>
      <c r="C64" s="506"/>
      <c r="D64" s="506"/>
      <c r="E64" s="204">
        <f>E63</f>
        <v>38000</v>
      </c>
    </row>
    <row r="65" spans="1:5" ht="12.75">
      <c r="A65" s="508" t="str">
        <f>Jednostki!B13</f>
        <v>12. Przedszkole Nr 9 </v>
      </c>
      <c r="B65" s="508"/>
      <c r="C65" s="508"/>
      <c r="D65" s="508"/>
      <c r="E65" s="508"/>
    </row>
    <row r="66" spans="1:5" ht="12.75">
      <c r="A66" s="273" t="s">
        <v>170</v>
      </c>
      <c r="B66" s="272" t="s">
        <v>375</v>
      </c>
      <c r="C66" s="254" t="s">
        <v>376</v>
      </c>
      <c r="D66" s="273">
        <v>2013</v>
      </c>
      <c r="E66" s="274">
        <v>6200</v>
      </c>
    </row>
    <row r="67" spans="1:5" ht="12.75">
      <c r="A67" s="506" t="s">
        <v>356</v>
      </c>
      <c r="B67" s="506"/>
      <c r="C67" s="506"/>
      <c r="D67" s="506"/>
      <c r="E67" s="194">
        <f>SUM(E66:E66)</f>
        <v>6200</v>
      </c>
    </row>
    <row r="68" spans="1:5" ht="12.75">
      <c r="A68" s="508" t="str">
        <f>Jednostki!B14</f>
        <v>13. Szkoła Podstawowa nr 1 im. Adama Mickiewicza</v>
      </c>
      <c r="B68" s="508"/>
      <c r="C68" s="508"/>
      <c r="D68" s="508"/>
      <c r="E68" s="508"/>
    </row>
    <row r="69" spans="1:5" ht="25.5">
      <c r="A69" s="273" t="s">
        <v>170</v>
      </c>
      <c r="B69" s="272" t="s">
        <v>375</v>
      </c>
      <c r="C69" s="254" t="s">
        <v>633</v>
      </c>
      <c r="D69" s="273">
        <v>2013</v>
      </c>
      <c r="E69" s="274">
        <v>35000</v>
      </c>
    </row>
    <row r="70" spans="1:5" ht="25.5">
      <c r="A70" s="273" t="s">
        <v>171</v>
      </c>
      <c r="B70" s="272" t="s">
        <v>78</v>
      </c>
      <c r="C70" s="254" t="s">
        <v>79</v>
      </c>
      <c r="D70" s="273">
        <v>2015</v>
      </c>
      <c r="E70" s="274">
        <v>550000</v>
      </c>
    </row>
    <row r="71" spans="1:5" ht="12.75" customHeight="1">
      <c r="A71" s="506" t="s">
        <v>356</v>
      </c>
      <c r="B71" s="506"/>
      <c r="C71" s="506"/>
      <c r="D71" s="506"/>
      <c r="E71" s="195">
        <f>SUM(E69:E70)</f>
        <v>585000</v>
      </c>
    </row>
    <row r="72" spans="1:5" ht="12.75">
      <c r="A72" s="528" t="str">
        <f>Jednostki!B15</f>
        <v>14. Szkoła Podstawowa Nr 2 im. Władysława Broniewskiego w Wyszkowie</v>
      </c>
      <c r="B72" s="528"/>
      <c r="C72" s="528"/>
      <c r="D72" s="528"/>
      <c r="E72" s="528"/>
    </row>
    <row r="73" spans="1:5" ht="12.75">
      <c r="A73" s="275" t="s">
        <v>170</v>
      </c>
      <c r="B73" s="276" t="s">
        <v>83</v>
      </c>
      <c r="C73" s="276" t="s">
        <v>443</v>
      </c>
      <c r="D73" s="276">
        <v>2007</v>
      </c>
      <c r="E73" s="277">
        <v>52635.39</v>
      </c>
    </row>
    <row r="74" spans="1:5" ht="12.75">
      <c r="A74" s="275" t="s">
        <v>171</v>
      </c>
      <c r="B74" s="276" t="s">
        <v>84</v>
      </c>
      <c r="C74" s="276" t="s">
        <v>443</v>
      </c>
      <c r="D74" s="276">
        <v>2007</v>
      </c>
      <c r="E74" s="277">
        <v>1900</v>
      </c>
    </row>
    <row r="75" spans="1:5" ht="12.75">
      <c r="A75" s="275" t="s">
        <v>172</v>
      </c>
      <c r="B75" s="276" t="s">
        <v>83</v>
      </c>
      <c r="C75" s="276" t="s">
        <v>443</v>
      </c>
      <c r="D75" s="276">
        <v>2007</v>
      </c>
      <c r="E75" s="277">
        <v>14504.54</v>
      </c>
    </row>
    <row r="76" spans="1:5" ht="12.75">
      <c r="A76" s="275" t="s">
        <v>173</v>
      </c>
      <c r="B76" s="276" t="s">
        <v>83</v>
      </c>
      <c r="C76" s="276" t="s">
        <v>443</v>
      </c>
      <c r="D76" s="276">
        <v>2007</v>
      </c>
      <c r="E76" s="277">
        <v>17900</v>
      </c>
    </row>
    <row r="77" spans="1:5" ht="12.75">
      <c r="A77" s="275" t="s">
        <v>174</v>
      </c>
      <c r="B77" s="276" t="s">
        <v>382</v>
      </c>
      <c r="C77" s="276" t="s">
        <v>443</v>
      </c>
      <c r="D77" s="276">
        <v>2007</v>
      </c>
      <c r="E77" s="277">
        <v>8160</v>
      </c>
    </row>
    <row r="78" spans="1:5" ht="12.75">
      <c r="A78" s="275" t="s">
        <v>175</v>
      </c>
      <c r="B78" s="276" t="s">
        <v>85</v>
      </c>
      <c r="C78" s="276" t="s">
        <v>443</v>
      </c>
      <c r="D78" s="276">
        <v>2007</v>
      </c>
      <c r="E78" s="277">
        <v>75000</v>
      </c>
    </row>
    <row r="79" spans="1:5" ht="12.75">
      <c r="A79" s="275" t="s">
        <v>177</v>
      </c>
      <c r="B79" s="276" t="s">
        <v>83</v>
      </c>
      <c r="C79" s="276" t="s">
        <v>443</v>
      </c>
      <c r="D79" s="276">
        <v>2007</v>
      </c>
      <c r="E79" s="277">
        <v>7500</v>
      </c>
    </row>
    <row r="80" spans="1:5" ht="12.75">
      <c r="A80" s="275" t="s">
        <v>178</v>
      </c>
      <c r="B80" s="276" t="s">
        <v>83</v>
      </c>
      <c r="C80" s="276" t="s">
        <v>443</v>
      </c>
      <c r="D80" s="276">
        <v>2007</v>
      </c>
      <c r="E80" s="277">
        <v>85521.6</v>
      </c>
    </row>
    <row r="81" spans="1:5" ht="12.75">
      <c r="A81" s="275" t="s">
        <v>196</v>
      </c>
      <c r="B81" s="276" t="s">
        <v>86</v>
      </c>
      <c r="C81" s="276" t="s">
        <v>443</v>
      </c>
      <c r="D81" s="276">
        <v>2008</v>
      </c>
      <c r="E81" s="277">
        <v>135318.52</v>
      </c>
    </row>
    <row r="82" spans="1:5" ht="12.75">
      <c r="A82" s="275" t="s">
        <v>197</v>
      </c>
      <c r="B82" s="276" t="s">
        <v>87</v>
      </c>
      <c r="C82" s="276" t="s">
        <v>443</v>
      </c>
      <c r="D82" s="276">
        <v>2013</v>
      </c>
      <c r="E82" s="277">
        <v>228524.84</v>
      </c>
    </row>
    <row r="83" spans="1:5" ht="12.75">
      <c r="A83" s="196"/>
      <c r="B83" s="196"/>
      <c r="C83" s="196"/>
      <c r="D83" s="197" t="s">
        <v>356</v>
      </c>
      <c r="E83" s="198">
        <f>SUM(E73:E82)</f>
        <v>626964.89</v>
      </c>
    </row>
    <row r="84" spans="1:5" ht="12.75">
      <c r="A84" s="515" t="str">
        <f>Jednostki!B16</f>
        <v>15. Szkoła Podstawowa im. Kardynała Stefana Wyszyńskiego w Leszczydole Starym</v>
      </c>
      <c r="B84" s="516"/>
      <c r="C84" s="516"/>
      <c r="D84" s="516"/>
      <c r="E84" s="516"/>
    </row>
    <row r="85" spans="1:5" ht="25.5">
      <c r="A85" s="275" t="s">
        <v>170</v>
      </c>
      <c r="B85" s="276" t="s">
        <v>446</v>
      </c>
      <c r="C85" s="275" t="s">
        <v>444</v>
      </c>
      <c r="D85" s="275">
        <v>2013</v>
      </c>
      <c r="E85" s="277">
        <v>422749</v>
      </c>
    </row>
    <row r="86" spans="1:5" ht="25.5">
      <c r="A86" s="275">
        <v>2</v>
      </c>
      <c r="B86" s="276" t="s">
        <v>375</v>
      </c>
      <c r="C86" s="275" t="s">
        <v>444</v>
      </c>
      <c r="D86" s="275">
        <v>2014</v>
      </c>
      <c r="E86" s="277">
        <v>13029.6</v>
      </c>
    </row>
    <row r="87" spans="1:5" ht="25.5">
      <c r="A87" s="275" t="s">
        <v>172</v>
      </c>
      <c r="B87" s="276" t="s">
        <v>42</v>
      </c>
      <c r="C87" s="275" t="s">
        <v>89</v>
      </c>
      <c r="D87" s="275">
        <v>2010</v>
      </c>
      <c r="E87" s="277">
        <v>21545.2</v>
      </c>
    </row>
    <row r="88" spans="1:5" ht="12.75">
      <c r="A88" s="519" t="s">
        <v>356</v>
      </c>
      <c r="B88" s="520"/>
      <c r="C88" s="520"/>
      <c r="D88" s="521"/>
      <c r="E88" s="191">
        <f>SUM(E85:E87)</f>
        <v>457323.8</v>
      </c>
    </row>
    <row r="89" spans="1:5" ht="12.75">
      <c r="A89" s="517" t="str">
        <f>Jednostki!B17</f>
        <v>16. Szkoła Podstawowa im. Jana Brzechwy w Lucynowie</v>
      </c>
      <c r="B89" s="518"/>
      <c r="C89" s="518"/>
      <c r="D89" s="518"/>
      <c r="E89" s="518"/>
    </row>
    <row r="90" spans="1:5" ht="25.5">
      <c r="A90" s="275" t="s">
        <v>170</v>
      </c>
      <c r="B90" s="279" t="s">
        <v>454</v>
      </c>
      <c r="C90" s="279" t="s">
        <v>457</v>
      </c>
      <c r="D90" s="278">
        <v>2007</v>
      </c>
      <c r="E90" s="282">
        <v>13200</v>
      </c>
    </row>
    <row r="91" spans="1:5" ht="25.5">
      <c r="A91" s="275" t="s">
        <v>171</v>
      </c>
      <c r="B91" s="279" t="s">
        <v>455</v>
      </c>
      <c r="C91" s="279" t="s">
        <v>457</v>
      </c>
      <c r="D91" s="278">
        <v>2013</v>
      </c>
      <c r="E91" s="282">
        <v>9999.9</v>
      </c>
    </row>
    <row r="92" spans="1:5" ht="25.5">
      <c r="A92" s="275" t="s">
        <v>172</v>
      </c>
      <c r="B92" s="279" t="s">
        <v>456</v>
      </c>
      <c r="C92" s="279" t="s">
        <v>457</v>
      </c>
      <c r="D92" s="278"/>
      <c r="E92" s="282">
        <v>7249.54</v>
      </c>
    </row>
    <row r="93" spans="1:5" ht="25.5">
      <c r="A93" s="275" t="s">
        <v>173</v>
      </c>
      <c r="B93" s="279" t="s">
        <v>375</v>
      </c>
      <c r="C93" s="279" t="s">
        <v>457</v>
      </c>
      <c r="D93" s="278">
        <v>2009</v>
      </c>
      <c r="E93" s="282">
        <v>16299.2</v>
      </c>
    </row>
    <row r="94" spans="1:5" ht="25.5">
      <c r="A94" s="275" t="s">
        <v>174</v>
      </c>
      <c r="B94" s="276" t="s">
        <v>446</v>
      </c>
      <c r="C94" s="279" t="s">
        <v>457</v>
      </c>
      <c r="D94" s="275">
        <v>2013</v>
      </c>
      <c r="E94" s="277">
        <v>517126.32</v>
      </c>
    </row>
    <row r="95" spans="1:5" ht="12.75">
      <c r="A95" s="519" t="s">
        <v>356</v>
      </c>
      <c r="B95" s="520"/>
      <c r="C95" s="520"/>
      <c r="D95" s="521"/>
      <c r="E95" s="191">
        <f>E90+E91+E92+E93+E94</f>
        <v>563874.96</v>
      </c>
    </row>
    <row r="96" spans="1:5" ht="12.75">
      <c r="A96" s="517" t="str">
        <f>Jednostki!B18</f>
        <v>17. Zespół Szkół "Rybienko Leśne"</v>
      </c>
      <c r="B96" s="518"/>
      <c r="C96" s="518"/>
      <c r="D96" s="518"/>
      <c r="E96" s="518"/>
    </row>
    <row r="97" spans="1:5" ht="25.5">
      <c r="A97" s="278" t="s">
        <v>170</v>
      </c>
      <c r="B97" s="279" t="s">
        <v>381</v>
      </c>
      <c r="C97" s="271" t="str">
        <f>Jednostki!C18</f>
        <v>07-201 Wyszków, ul. Stefana Batorego 6</v>
      </c>
      <c r="D97" s="278"/>
      <c r="E97" s="280">
        <v>11897.01</v>
      </c>
    </row>
    <row r="98" spans="1:5" ht="25.5">
      <c r="A98" s="278" t="s">
        <v>171</v>
      </c>
      <c r="B98" s="279" t="s">
        <v>446</v>
      </c>
      <c r="C98" s="271" t="str">
        <f>Jednostki!C18</f>
        <v>07-201 Wyszków, ul. Stefana Batorego 6</v>
      </c>
      <c r="D98" s="278"/>
      <c r="E98" s="282">
        <v>389489.49</v>
      </c>
    </row>
    <row r="99" spans="1:5" ht="25.5">
      <c r="A99" s="278" t="s">
        <v>172</v>
      </c>
      <c r="B99" s="279" t="s">
        <v>42</v>
      </c>
      <c r="C99" s="271" t="str">
        <f>Jednostki!C18</f>
        <v>07-201 Wyszków, ul. Stefana Batorego 6</v>
      </c>
      <c r="D99" s="278"/>
      <c r="E99" s="280">
        <v>217801.56</v>
      </c>
    </row>
    <row r="100" spans="1:5" ht="25.5">
      <c r="A100" s="278" t="s">
        <v>173</v>
      </c>
      <c r="B100" s="279" t="s">
        <v>382</v>
      </c>
      <c r="C100" s="271" t="str">
        <f>Jednostki!C18</f>
        <v>07-201 Wyszków, ul. Stefana Batorego 6</v>
      </c>
      <c r="D100" s="278"/>
      <c r="E100" s="280">
        <v>9480</v>
      </c>
    </row>
    <row r="101" spans="1:5" ht="25.5">
      <c r="A101" s="278" t="s">
        <v>174</v>
      </c>
      <c r="B101" s="279" t="s">
        <v>383</v>
      </c>
      <c r="C101" s="271" t="str">
        <f>C100</f>
        <v>07-201 Wyszków, ul. Stefana Batorego 6</v>
      </c>
      <c r="D101" s="278"/>
      <c r="E101" s="280">
        <v>27045</v>
      </c>
    </row>
    <row r="102" spans="1:5" ht="12.75">
      <c r="A102" s="519" t="s">
        <v>356</v>
      </c>
      <c r="B102" s="520"/>
      <c r="C102" s="520"/>
      <c r="D102" s="521"/>
      <c r="E102" s="198">
        <f>E97+E98+E99+E100+E101</f>
        <v>655713.06</v>
      </c>
    </row>
    <row r="103" spans="1:5" ht="42.75" customHeight="1">
      <c r="A103" s="517" t="str">
        <f>Jednostki!B19</f>
        <v>18. Zespół Szkół "Rybienko Leśne" Szkoła Podstawowa nr 3 im. Jana Hempla w Wyszkowie Szkoła Filialna w Skuszewie</v>
      </c>
      <c r="B103" s="517"/>
      <c r="C103" s="517"/>
      <c r="D103" s="517"/>
      <c r="E103" s="517"/>
    </row>
    <row r="104" spans="1:5" ht="25.5">
      <c r="A104" s="278" t="s">
        <v>170</v>
      </c>
      <c r="B104" s="279" t="s">
        <v>389</v>
      </c>
      <c r="C104" s="271" t="str">
        <f>Jednostki!C19</f>
        <v>Skuszew, ul. Przejazdowa 81, 07-201 Wyszków</v>
      </c>
      <c r="D104" s="279"/>
      <c r="E104" s="280">
        <v>1560</v>
      </c>
    </row>
    <row r="105" spans="1:5" ht="25.5">
      <c r="A105" s="278" t="s">
        <v>171</v>
      </c>
      <c r="B105" s="279" t="s">
        <v>390</v>
      </c>
      <c r="C105" s="271" t="str">
        <f>Jednostki!C19</f>
        <v>Skuszew, ul. Przejazdowa 81, 07-201 Wyszków</v>
      </c>
      <c r="D105" s="279"/>
      <c r="E105" s="280">
        <v>15000</v>
      </c>
    </row>
    <row r="106" spans="1:5" ht="25.5">
      <c r="A106" s="278" t="s">
        <v>172</v>
      </c>
      <c r="B106" s="279" t="s">
        <v>375</v>
      </c>
      <c r="C106" s="271" t="str">
        <f>Jednostki!C19</f>
        <v>Skuszew, ul. Przejazdowa 81, 07-201 Wyszków</v>
      </c>
      <c r="D106" s="279"/>
      <c r="E106" s="280">
        <v>8784</v>
      </c>
    </row>
    <row r="107" spans="1:5" ht="12.75">
      <c r="A107" s="519" t="s">
        <v>356</v>
      </c>
      <c r="B107" s="520"/>
      <c r="C107" s="520"/>
      <c r="D107" s="521"/>
      <c r="E107" s="199">
        <f>E104+E105+E106</f>
        <v>25344</v>
      </c>
    </row>
    <row r="108" spans="1:5" ht="12.75">
      <c r="A108" s="528" t="str">
        <f>Jednostki!B20</f>
        <v>19. Gimnazjum Nr 2 w Wyszkowie im. Obrońców Westerplatte</v>
      </c>
      <c r="B108" s="528"/>
      <c r="C108" s="528"/>
      <c r="D108" s="528"/>
      <c r="E108" s="528"/>
    </row>
    <row r="109" spans="1:5" ht="25.5">
      <c r="A109" s="278" t="s">
        <v>170</v>
      </c>
      <c r="B109" s="279" t="s">
        <v>381</v>
      </c>
      <c r="C109" s="271" t="str">
        <f>Jednostki!F20</f>
        <v>07-200 Wyszków, ul. Sowińskiego 55</v>
      </c>
      <c r="D109" s="279">
        <v>2007</v>
      </c>
      <c r="E109" s="280">
        <v>242840</v>
      </c>
    </row>
    <row r="110" spans="1:5" ht="25.5">
      <c r="A110" s="278" t="s">
        <v>171</v>
      </c>
      <c r="B110" s="279" t="s">
        <v>433</v>
      </c>
      <c r="C110" s="271" t="str">
        <f>Jednostki!F20</f>
        <v>07-200 Wyszków, ul. Sowińskiego 55</v>
      </c>
      <c r="D110" s="279">
        <v>2009</v>
      </c>
      <c r="E110" s="280">
        <v>996262.75</v>
      </c>
    </row>
    <row r="111" spans="1:5" ht="12.75">
      <c r="A111" s="519" t="s">
        <v>356</v>
      </c>
      <c r="B111" s="520"/>
      <c r="C111" s="520"/>
      <c r="D111" s="521"/>
      <c r="E111" s="200">
        <f>E109+E110</f>
        <v>1239102.75</v>
      </c>
    </row>
    <row r="112" spans="1:5" ht="12.75">
      <c r="A112" s="514" t="str">
        <f>Jednostki!B21</f>
        <v>20. Zespół Szkół w Wyszkowie</v>
      </c>
      <c r="B112" s="514"/>
      <c r="C112" s="514"/>
      <c r="D112" s="514"/>
      <c r="E112" s="514"/>
    </row>
    <row r="113" spans="1:5" ht="25.5">
      <c r="A113" s="201" t="s">
        <v>170</v>
      </c>
      <c r="B113" s="190" t="s">
        <v>570</v>
      </c>
      <c r="C113" s="201" t="s">
        <v>571</v>
      </c>
      <c r="D113" s="201">
        <v>1994</v>
      </c>
      <c r="E113" s="202">
        <v>75080.57</v>
      </c>
    </row>
    <row r="114" spans="1:5" ht="25.5">
      <c r="A114" s="201" t="s">
        <v>171</v>
      </c>
      <c r="B114" s="190" t="s">
        <v>572</v>
      </c>
      <c r="C114" s="201" t="s">
        <v>571</v>
      </c>
      <c r="D114" s="201">
        <v>2005</v>
      </c>
      <c r="E114" s="202">
        <v>17000</v>
      </c>
    </row>
    <row r="115" spans="1:5" ht="25.5">
      <c r="A115" s="201" t="s">
        <v>172</v>
      </c>
      <c r="B115" s="190" t="s">
        <v>573</v>
      </c>
      <c r="C115" s="201" t="s">
        <v>571</v>
      </c>
      <c r="D115" s="201">
        <v>2006</v>
      </c>
      <c r="E115" s="202">
        <v>31720</v>
      </c>
    </row>
    <row r="116" spans="1:5" ht="25.5">
      <c r="A116" s="201" t="s">
        <v>173</v>
      </c>
      <c r="B116" s="190" t="s">
        <v>574</v>
      </c>
      <c r="C116" s="201" t="s">
        <v>571</v>
      </c>
      <c r="D116" s="201">
        <v>2008</v>
      </c>
      <c r="E116" s="202">
        <v>712657.51</v>
      </c>
    </row>
    <row r="117" spans="1:5" ht="25.5">
      <c r="A117" s="201" t="s">
        <v>174</v>
      </c>
      <c r="B117" s="190" t="s">
        <v>575</v>
      </c>
      <c r="C117" s="201" t="s">
        <v>571</v>
      </c>
      <c r="D117" s="201">
        <v>2010</v>
      </c>
      <c r="E117" s="202">
        <v>404879.76</v>
      </c>
    </row>
    <row r="118" spans="1:5" ht="12.75">
      <c r="A118" s="519" t="s">
        <v>356</v>
      </c>
      <c r="B118" s="520"/>
      <c r="C118" s="520"/>
      <c r="D118" s="521"/>
      <c r="E118" s="191">
        <f>SUM(E113:E117)</f>
        <v>1241337.84</v>
      </c>
    </row>
    <row r="119" spans="1:5" ht="12.75">
      <c r="A119" s="514" t="str">
        <f>Jednostki!B22</f>
        <v>21. Zespół Szkół w Leszczydole Nowinach</v>
      </c>
      <c r="B119" s="514"/>
      <c r="C119" s="514"/>
      <c r="D119" s="514"/>
      <c r="E119" s="514"/>
    </row>
    <row r="120" spans="1:5" ht="17.25" customHeight="1">
      <c r="A120" s="522" t="s">
        <v>355</v>
      </c>
      <c r="B120" s="523"/>
      <c r="C120" s="523"/>
      <c r="D120" s="523"/>
      <c r="E120" s="524"/>
    </row>
    <row r="121" spans="1:5" ht="12.75" hidden="1">
      <c r="A121" s="525"/>
      <c r="B121" s="526"/>
      <c r="C121" s="526"/>
      <c r="D121" s="526"/>
      <c r="E121" s="527"/>
    </row>
    <row r="122" spans="1:5" ht="12.75">
      <c r="A122" s="517" t="str">
        <f>Jednostki!B23</f>
        <v>22. Zespół Szkół im. Henryka Sienkiewicza w Rybnie</v>
      </c>
      <c r="B122" s="517"/>
      <c r="C122" s="517"/>
      <c r="D122" s="517"/>
      <c r="E122" s="517"/>
    </row>
    <row r="123" spans="1:5" ht="46.5" customHeight="1">
      <c r="A123" s="278" t="s">
        <v>170</v>
      </c>
      <c r="B123" s="279" t="s">
        <v>95</v>
      </c>
      <c r="C123" s="271" t="s">
        <v>97</v>
      </c>
      <c r="D123" s="278">
        <v>2014</v>
      </c>
      <c r="E123" s="280">
        <v>711277.01</v>
      </c>
    </row>
    <row r="124" spans="1:5" ht="63.75">
      <c r="A124" s="278" t="s">
        <v>171</v>
      </c>
      <c r="B124" s="279" t="s">
        <v>96</v>
      </c>
      <c r="C124" s="271" t="s">
        <v>97</v>
      </c>
      <c r="D124" s="278" t="s">
        <v>98</v>
      </c>
      <c r="E124" s="280">
        <v>28422.94</v>
      </c>
    </row>
    <row r="125" spans="1:5" ht="25.5">
      <c r="A125" s="278" t="s">
        <v>172</v>
      </c>
      <c r="B125" s="281" t="s">
        <v>74</v>
      </c>
      <c r="C125" s="271"/>
      <c r="D125" s="278"/>
      <c r="E125" s="280">
        <v>27500</v>
      </c>
    </row>
    <row r="126" spans="1:5" ht="12.75">
      <c r="A126" s="519" t="s">
        <v>356</v>
      </c>
      <c r="B126" s="520"/>
      <c r="C126" s="520"/>
      <c r="D126" s="521"/>
      <c r="E126" s="200">
        <f>SUM(E123:E125)</f>
        <v>767199.95</v>
      </c>
    </row>
    <row r="127" spans="1:5" ht="12.75">
      <c r="A127" s="529" t="str">
        <f>Jednostki!B24</f>
        <v>23. Świetlica Socjoterapeutyczna w Wyszkowie "Słoneczna"</v>
      </c>
      <c r="B127" s="530"/>
      <c r="C127" s="530"/>
      <c r="D127" s="530"/>
      <c r="E127" s="530"/>
    </row>
    <row r="130" ht="12.75">
      <c r="E130" s="283">
        <f>E28+E33+E36+E39+E42+E45+E48+E53+E57+E61+E64+E67+E71+E83+E88+E95+E102+E107+E111+E126+E118</f>
        <v>12426997.76</v>
      </c>
    </row>
  </sheetData>
  <sheetProtection/>
  <mergeCells count="67">
    <mergeCell ref="A72:E72"/>
    <mergeCell ref="A71:D71"/>
    <mergeCell ref="A96:E96"/>
    <mergeCell ref="A127:E127"/>
    <mergeCell ref="A103:E103"/>
    <mergeCell ref="A112:E112"/>
    <mergeCell ref="A108:E108"/>
    <mergeCell ref="A126:D126"/>
    <mergeCell ref="A122:E122"/>
    <mergeCell ref="A107:D107"/>
    <mergeCell ref="A111:D111"/>
    <mergeCell ref="A118:D118"/>
    <mergeCell ref="A57:D57"/>
    <mergeCell ref="A58:E58"/>
    <mergeCell ref="A61:D61"/>
    <mergeCell ref="A120:E121"/>
    <mergeCell ref="A88:D88"/>
    <mergeCell ref="A95:D95"/>
    <mergeCell ref="A102:D102"/>
    <mergeCell ref="A64:D64"/>
    <mergeCell ref="A65:E65"/>
    <mergeCell ref="A67:D67"/>
    <mergeCell ref="A44:E44"/>
    <mergeCell ref="A45:D45"/>
    <mergeCell ref="A40:E40"/>
    <mergeCell ref="A119:E119"/>
    <mergeCell ref="A49:E49"/>
    <mergeCell ref="A53:D53"/>
    <mergeCell ref="A84:E84"/>
    <mergeCell ref="A89:E89"/>
    <mergeCell ref="A68:E68"/>
    <mergeCell ref="A54:E54"/>
    <mergeCell ref="A33:D33"/>
    <mergeCell ref="A34:E34"/>
    <mergeCell ref="A38:E38"/>
    <mergeCell ref="A62:E62"/>
    <mergeCell ref="A48:D48"/>
    <mergeCell ref="A47:E47"/>
    <mergeCell ref="A35:E35"/>
    <mergeCell ref="A46:E46"/>
    <mergeCell ref="I17:J17"/>
    <mergeCell ref="I18:J18"/>
    <mergeCell ref="A2:E2"/>
    <mergeCell ref="A28:D28"/>
    <mergeCell ref="A29:E29"/>
    <mergeCell ref="I11:J11"/>
    <mergeCell ref="I12:J12"/>
    <mergeCell ref="A41:E41"/>
    <mergeCell ref="A42:D42"/>
    <mergeCell ref="A43:E43"/>
    <mergeCell ref="A39:D39"/>
    <mergeCell ref="I20:J20"/>
    <mergeCell ref="I14:J14"/>
    <mergeCell ref="I19:J19"/>
    <mergeCell ref="A36:D36"/>
    <mergeCell ref="A37:E37"/>
    <mergeCell ref="I15:J15"/>
    <mergeCell ref="I16:J16"/>
    <mergeCell ref="I3:J3"/>
    <mergeCell ref="I4:J4"/>
    <mergeCell ref="I5:J5"/>
    <mergeCell ref="I6:J6"/>
    <mergeCell ref="I7:J7"/>
    <mergeCell ref="I8:J8"/>
    <mergeCell ref="I13:J13"/>
    <mergeCell ref="I9:J9"/>
    <mergeCell ref="I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4.7109375" style="61" customWidth="1"/>
    <col min="2" max="2" width="11.8515625" style="66" bestFit="1" customWidth="1"/>
    <col min="3" max="3" width="14.8515625" style="66" customWidth="1"/>
    <col min="4" max="4" width="11.8515625" style="66" customWidth="1"/>
    <col min="5" max="5" width="12.00390625" style="66" customWidth="1"/>
    <col min="6" max="6" width="22.28125" style="66" hidden="1" customWidth="1"/>
    <col min="7" max="7" width="15.28125" style="66" customWidth="1"/>
    <col min="8" max="9" width="12.7109375" style="66" customWidth="1"/>
    <col min="10" max="10" width="11.8515625" style="66" customWidth="1"/>
    <col min="11" max="11" width="8.00390625" style="66" customWidth="1"/>
    <col min="12" max="12" width="12.28125" style="63" hidden="1" customWidth="1"/>
    <col min="13" max="13" width="12.28125" style="63" customWidth="1"/>
    <col min="14" max="14" width="9.8515625" style="63" customWidth="1"/>
    <col min="15" max="15" width="8.7109375" style="63" customWidth="1"/>
    <col min="16" max="16384" width="9.140625" style="63" customWidth="1"/>
  </cols>
  <sheetData>
    <row r="1" spans="1:19" ht="11.25" customHeight="1">
      <c r="A1" s="531" t="s">
        <v>176</v>
      </c>
      <c r="B1" s="531" t="s">
        <v>647</v>
      </c>
      <c r="C1" s="531" t="s">
        <v>648</v>
      </c>
      <c r="D1" s="531" t="s">
        <v>649</v>
      </c>
      <c r="E1" s="531" t="s">
        <v>650</v>
      </c>
      <c r="F1" s="531" t="s">
        <v>651</v>
      </c>
      <c r="G1" s="531" t="s">
        <v>652</v>
      </c>
      <c r="H1" s="531" t="s">
        <v>0</v>
      </c>
      <c r="I1" s="531" t="s">
        <v>1</v>
      </c>
      <c r="J1" s="531" t="s">
        <v>2</v>
      </c>
      <c r="K1" s="531" t="s">
        <v>3</v>
      </c>
      <c r="L1" s="538" t="s">
        <v>4</v>
      </c>
      <c r="M1" s="294"/>
      <c r="N1" s="531" t="s">
        <v>688</v>
      </c>
      <c r="O1" s="531"/>
      <c r="P1" s="531" t="s">
        <v>689</v>
      </c>
      <c r="Q1" s="531"/>
      <c r="R1" s="531" t="s">
        <v>690</v>
      </c>
      <c r="S1" s="531"/>
    </row>
    <row r="2" spans="1:19" ht="21.75" customHeight="1">
      <c r="A2" s="531"/>
      <c r="B2" s="542"/>
      <c r="C2" s="531"/>
      <c r="D2" s="531"/>
      <c r="E2" s="531"/>
      <c r="F2" s="531"/>
      <c r="G2" s="531"/>
      <c r="H2" s="531"/>
      <c r="I2" s="531"/>
      <c r="J2" s="531"/>
      <c r="K2" s="531"/>
      <c r="L2" s="538"/>
      <c r="M2" s="295"/>
      <c r="N2" s="531"/>
      <c r="O2" s="531"/>
      <c r="P2" s="531"/>
      <c r="Q2" s="531"/>
      <c r="R2" s="531"/>
      <c r="S2" s="531"/>
    </row>
    <row r="3" spans="1:19" ht="30" customHeight="1">
      <c r="A3" s="531"/>
      <c r="B3" s="542"/>
      <c r="C3" s="531"/>
      <c r="D3" s="531"/>
      <c r="E3" s="531"/>
      <c r="F3" s="531"/>
      <c r="G3" s="531"/>
      <c r="H3" s="531"/>
      <c r="I3" s="531"/>
      <c r="J3" s="531"/>
      <c r="K3" s="531"/>
      <c r="L3" s="538"/>
      <c r="M3" s="296" t="s">
        <v>653</v>
      </c>
      <c r="N3" s="175" t="s">
        <v>5</v>
      </c>
      <c r="O3" s="175" t="s">
        <v>6</v>
      </c>
      <c r="P3" s="175" t="s">
        <v>5</v>
      </c>
      <c r="Q3" s="175" t="s">
        <v>6</v>
      </c>
      <c r="R3" s="175" t="s">
        <v>5</v>
      </c>
      <c r="S3" s="175" t="s">
        <v>6</v>
      </c>
    </row>
    <row r="4" spans="1:19" ht="25.5" customHeight="1">
      <c r="A4" s="289">
        <v>1</v>
      </c>
      <c r="B4" s="290" t="s">
        <v>274</v>
      </c>
      <c r="C4" s="62" t="s">
        <v>275</v>
      </c>
      <c r="D4" s="62" t="s">
        <v>276</v>
      </c>
      <c r="E4" s="62" t="s">
        <v>7</v>
      </c>
      <c r="F4" s="62">
        <v>646208</v>
      </c>
      <c r="G4" s="62" t="s">
        <v>366</v>
      </c>
      <c r="H4" s="62">
        <v>1989</v>
      </c>
      <c r="I4" s="62"/>
      <c r="J4" s="62">
        <v>2502</v>
      </c>
      <c r="K4" s="176">
        <v>1</v>
      </c>
      <c r="L4" s="64">
        <v>3762</v>
      </c>
      <c r="M4" s="64">
        <f>ROUND(L4*0.95,0)</f>
        <v>3574</v>
      </c>
      <c r="N4" s="178" t="s">
        <v>9</v>
      </c>
      <c r="O4" s="178" t="s">
        <v>8</v>
      </c>
      <c r="P4" s="178" t="s">
        <v>9</v>
      </c>
      <c r="Q4" s="178" t="s">
        <v>8</v>
      </c>
      <c r="R4" s="178" t="s">
        <v>9</v>
      </c>
      <c r="S4" s="178" t="s">
        <v>8</v>
      </c>
    </row>
    <row r="5" spans="1:19" ht="38.25" customHeight="1">
      <c r="A5" s="289">
        <v>2</v>
      </c>
      <c r="B5" s="290" t="s">
        <v>277</v>
      </c>
      <c r="C5" s="62" t="s">
        <v>367</v>
      </c>
      <c r="D5" s="62"/>
      <c r="E5" s="62" t="s">
        <v>10</v>
      </c>
      <c r="F5" s="62" t="s">
        <v>11</v>
      </c>
      <c r="G5" s="62" t="s">
        <v>12</v>
      </c>
      <c r="H5" s="62">
        <v>2008</v>
      </c>
      <c r="I5" s="62">
        <v>550</v>
      </c>
      <c r="J5" s="62">
        <v>0</v>
      </c>
      <c r="K5" s="176">
        <v>0</v>
      </c>
      <c r="L5" s="64">
        <v>0</v>
      </c>
      <c r="M5" s="64">
        <f aca="true" t="shared" si="0" ref="M5:M24">ROUND(L5*0.95,0)</f>
        <v>0</v>
      </c>
      <c r="N5" s="177" t="s">
        <v>9</v>
      </c>
      <c r="O5" s="177" t="s">
        <v>8</v>
      </c>
      <c r="P5" s="177"/>
      <c r="Q5" s="177"/>
      <c r="R5" s="177"/>
      <c r="S5" s="177"/>
    </row>
    <row r="6" spans="1:19" ht="24">
      <c r="A6" s="289">
        <v>3</v>
      </c>
      <c r="B6" s="290" t="s">
        <v>364</v>
      </c>
      <c r="C6" s="62" t="s">
        <v>365</v>
      </c>
      <c r="D6" s="62"/>
      <c r="E6" s="62"/>
      <c r="F6" s="62" t="s">
        <v>13</v>
      </c>
      <c r="G6" s="62" t="s">
        <v>12</v>
      </c>
      <c r="H6" s="62">
        <v>2012</v>
      </c>
      <c r="I6" s="62">
        <v>505</v>
      </c>
      <c r="J6" s="62">
        <v>0</v>
      </c>
      <c r="K6" s="176">
        <v>0</v>
      </c>
      <c r="L6" s="64">
        <v>2790</v>
      </c>
      <c r="M6" s="64">
        <f t="shared" si="0"/>
        <v>2651</v>
      </c>
      <c r="N6" s="293" t="s">
        <v>14</v>
      </c>
      <c r="O6" s="293" t="s">
        <v>15</v>
      </c>
      <c r="P6" s="293" t="s">
        <v>14</v>
      </c>
      <c r="Q6" s="177" t="s">
        <v>15</v>
      </c>
      <c r="R6" s="177"/>
      <c r="S6" s="177"/>
    </row>
    <row r="7" spans="1:19" ht="24">
      <c r="A7" s="289">
        <v>4</v>
      </c>
      <c r="B7" s="290" t="s">
        <v>655</v>
      </c>
      <c r="C7" s="62" t="s">
        <v>656</v>
      </c>
      <c r="D7" s="62"/>
      <c r="E7" s="62"/>
      <c r="F7" s="62"/>
      <c r="G7" s="62" t="s">
        <v>657</v>
      </c>
      <c r="H7" s="62"/>
      <c r="I7" s="297">
        <v>20000</v>
      </c>
      <c r="J7" s="62">
        <v>0</v>
      </c>
      <c r="K7" s="176">
        <v>0</v>
      </c>
      <c r="L7" s="64"/>
      <c r="M7" s="64"/>
      <c r="N7" s="178" t="s">
        <v>9</v>
      </c>
      <c r="O7" s="178" t="s">
        <v>8</v>
      </c>
      <c r="P7" s="179"/>
      <c r="Q7" s="179"/>
      <c r="R7" s="179"/>
      <c r="S7" s="179"/>
    </row>
    <row r="8" spans="1:19" s="184" customFormat="1" ht="24">
      <c r="A8" s="289">
        <v>5</v>
      </c>
      <c r="B8" s="290" t="s">
        <v>557</v>
      </c>
      <c r="C8" s="62" t="s">
        <v>558</v>
      </c>
      <c r="D8" s="62" t="s">
        <v>559</v>
      </c>
      <c r="E8" s="62"/>
      <c r="F8" s="62" t="s">
        <v>140</v>
      </c>
      <c r="G8" s="62" t="s">
        <v>50</v>
      </c>
      <c r="H8" s="62">
        <v>2012</v>
      </c>
      <c r="I8" s="62"/>
      <c r="J8" s="137">
        <v>1595</v>
      </c>
      <c r="K8" s="176">
        <v>5</v>
      </c>
      <c r="L8" s="183">
        <v>33600</v>
      </c>
      <c r="M8" s="64">
        <f t="shared" si="0"/>
        <v>31920</v>
      </c>
      <c r="N8" s="293" t="s">
        <v>56</v>
      </c>
      <c r="O8" s="177" t="s">
        <v>57</v>
      </c>
      <c r="P8" s="177" t="s">
        <v>56</v>
      </c>
      <c r="Q8" s="177" t="s">
        <v>57</v>
      </c>
      <c r="R8" s="177" t="s">
        <v>56</v>
      </c>
      <c r="S8" s="177" t="s">
        <v>57</v>
      </c>
    </row>
    <row r="9" spans="1:19" s="184" customFormat="1" ht="24">
      <c r="A9" s="289">
        <v>6</v>
      </c>
      <c r="B9" s="290" t="s">
        <v>560</v>
      </c>
      <c r="C9" s="62" t="s">
        <v>620</v>
      </c>
      <c r="D9" s="62" t="s">
        <v>621</v>
      </c>
      <c r="E9" s="62"/>
      <c r="F9" s="62" t="s">
        <v>141</v>
      </c>
      <c r="G9" s="62" t="s">
        <v>50</v>
      </c>
      <c r="H9" s="62">
        <v>2013</v>
      </c>
      <c r="I9" s="62"/>
      <c r="J9" s="137">
        <v>1200</v>
      </c>
      <c r="K9" s="176">
        <v>5</v>
      </c>
      <c r="L9" s="182">
        <v>34200</v>
      </c>
      <c r="M9" s="64">
        <f t="shared" si="0"/>
        <v>32490</v>
      </c>
      <c r="N9" s="293" t="s">
        <v>58</v>
      </c>
      <c r="O9" s="293" t="s">
        <v>59</v>
      </c>
      <c r="P9" s="293" t="s">
        <v>58</v>
      </c>
      <c r="Q9" s="293" t="s">
        <v>59</v>
      </c>
      <c r="R9" s="293" t="s">
        <v>58</v>
      </c>
      <c r="S9" s="293" t="s">
        <v>59</v>
      </c>
    </row>
    <row r="10" spans="1:19" s="184" customFormat="1" ht="29.25" customHeight="1">
      <c r="A10" s="289">
        <v>7</v>
      </c>
      <c r="B10" s="290" t="s">
        <v>561</v>
      </c>
      <c r="C10" s="65" t="s">
        <v>301</v>
      </c>
      <c r="D10" s="65" t="s">
        <v>302</v>
      </c>
      <c r="E10" s="65"/>
      <c r="F10" s="65" t="s">
        <v>142</v>
      </c>
      <c r="G10" s="62" t="s">
        <v>50</v>
      </c>
      <c r="H10" s="65">
        <v>2011</v>
      </c>
      <c r="I10" s="65"/>
      <c r="J10" s="136">
        <v>1598</v>
      </c>
      <c r="K10" s="288">
        <v>5</v>
      </c>
      <c r="L10" s="183">
        <v>20000</v>
      </c>
      <c r="M10" s="64">
        <f t="shared" si="0"/>
        <v>19000</v>
      </c>
      <c r="N10" s="293" t="s">
        <v>691</v>
      </c>
      <c r="O10" s="293" t="s">
        <v>692</v>
      </c>
      <c r="P10" s="293" t="s">
        <v>691</v>
      </c>
      <c r="Q10" s="293" t="s">
        <v>692</v>
      </c>
      <c r="R10" s="293" t="s">
        <v>691</v>
      </c>
      <c r="S10" s="293" t="s">
        <v>692</v>
      </c>
    </row>
    <row r="11" spans="1:19" s="184" customFormat="1" ht="24">
      <c r="A11" s="289">
        <v>8</v>
      </c>
      <c r="B11" s="290" t="s">
        <v>562</v>
      </c>
      <c r="C11" s="62" t="s">
        <v>298</v>
      </c>
      <c r="D11" s="62" t="s">
        <v>299</v>
      </c>
      <c r="E11" s="62"/>
      <c r="F11" s="62" t="s">
        <v>143</v>
      </c>
      <c r="G11" s="62" t="s">
        <v>50</v>
      </c>
      <c r="H11" s="62">
        <v>2008</v>
      </c>
      <c r="I11" s="62"/>
      <c r="J11" s="137">
        <v>1995</v>
      </c>
      <c r="K11" s="176">
        <v>9</v>
      </c>
      <c r="L11" s="183">
        <v>32000</v>
      </c>
      <c r="M11" s="64">
        <f t="shared" si="0"/>
        <v>30400</v>
      </c>
      <c r="N11" s="177" t="s">
        <v>9</v>
      </c>
      <c r="O11" s="177" t="s">
        <v>8</v>
      </c>
      <c r="P11" s="177" t="s">
        <v>9</v>
      </c>
      <c r="Q11" s="177" t="s">
        <v>8</v>
      </c>
      <c r="R11" s="177" t="s">
        <v>9</v>
      </c>
      <c r="S11" s="177" t="s">
        <v>8</v>
      </c>
    </row>
    <row r="12" spans="1:19" s="184" customFormat="1" ht="22.5">
      <c r="A12" s="289">
        <v>9</v>
      </c>
      <c r="B12" s="290" t="s">
        <v>279</v>
      </c>
      <c r="C12" s="62" t="s">
        <v>280</v>
      </c>
      <c r="D12" s="62"/>
      <c r="E12" s="65" t="s">
        <v>281</v>
      </c>
      <c r="F12" s="62">
        <v>68295</v>
      </c>
      <c r="G12" s="62" t="s">
        <v>144</v>
      </c>
      <c r="H12" s="62">
        <v>1988</v>
      </c>
      <c r="I12" s="62"/>
      <c r="J12" s="137">
        <v>1990</v>
      </c>
      <c r="K12" s="176">
        <v>6</v>
      </c>
      <c r="L12" s="183">
        <v>34425</v>
      </c>
      <c r="M12" s="64">
        <f t="shared" si="0"/>
        <v>32704</v>
      </c>
      <c r="N12" s="177" t="s">
        <v>9</v>
      </c>
      <c r="O12" s="177" t="s">
        <v>8</v>
      </c>
      <c r="P12" s="177" t="s">
        <v>9</v>
      </c>
      <c r="Q12" s="177" t="s">
        <v>8</v>
      </c>
      <c r="R12" s="177" t="s">
        <v>9</v>
      </c>
      <c r="S12" s="177" t="s">
        <v>8</v>
      </c>
    </row>
    <row r="13" spans="1:19" s="184" customFormat="1" ht="23.25" customHeight="1">
      <c r="A13" s="289">
        <v>10</v>
      </c>
      <c r="B13" s="290" t="s">
        <v>282</v>
      </c>
      <c r="C13" s="62" t="s">
        <v>283</v>
      </c>
      <c r="D13" s="62"/>
      <c r="E13" s="65" t="s">
        <v>284</v>
      </c>
      <c r="F13" s="62">
        <v>9685</v>
      </c>
      <c r="G13" s="62" t="s">
        <v>144</v>
      </c>
      <c r="H13" s="62">
        <v>1985</v>
      </c>
      <c r="I13" s="62"/>
      <c r="J13" s="137">
        <v>8830</v>
      </c>
      <c r="K13" s="176">
        <v>6</v>
      </c>
      <c r="L13" s="183">
        <v>38817</v>
      </c>
      <c r="M13" s="64">
        <f t="shared" si="0"/>
        <v>36876</v>
      </c>
      <c r="N13" s="177" t="s">
        <v>9</v>
      </c>
      <c r="O13" s="177" t="s">
        <v>8</v>
      </c>
      <c r="P13" s="177" t="s">
        <v>9</v>
      </c>
      <c r="Q13" s="177" t="s">
        <v>8</v>
      </c>
      <c r="R13" s="177" t="s">
        <v>9</v>
      </c>
      <c r="S13" s="177" t="s">
        <v>8</v>
      </c>
    </row>
    <row r="14" spans="1:19" s="184" customFormat="1" ht="22.5">
      <c r="A14" s="289">
        <v>11</v>
      </c>
      <c r="B14" s="290" t="s">
        <v>285</v>
      </c>
      <c r="C14" s="62" t="s">
        <v>280</v>
      </c>
      <c r="D14" s="62"/>
      <c r="E14" s="65">
        <v>266</v>
      </c>
      <c r="F14" s="62">
        <v>6842</v>
      </c>
      <c r="G14" s="62" t="s">
        <v>144</v>
      </c>
      <c r="H14" s="62">
        <v>1988</v>
      </c>
      <c r="I14" s="62"/>
      <c r="J14" s="137">
        <v>6842</v>
      </c>
      <c r="K14" s="176">
        <v>6</v>
      </c>
      <c r="L14" s="183">
        <v>56259</v>
      </c>
      <c r="M14" s="64">
        <f t="shared" si="0"/>
        <v>53446</v>
      </c>
      <c r="N14" s="177" t="s">
        <v>9</v>
      </c>
      <c r="O14" s="177" t="s">
        <v>8</v>
      </c>
      <c r="P14" s="177" t="s">
        <v>9</v>
      </c>
      <c r="Q14" s="177" t="s">
        <v>8</v>
      </c>
      <c r="R14" s="177" t="s">
        <v>9</v>
      </c>
      <c r="S14" s="177" t="s">
        <v>8</v>
      </c>
    </row>
    <row r="15" spans="1:19" s="184" customFormat="1" ht="23.25" customHeight="1">
      <c r="A15" s="289">
        <v>12</v>
      </c>
      <c r="B15" s="290" t="s">
        <v>286</v>
      </c>
      <c r="C15" s="62" t="s">
        <v>280</v>
      </c>
      <c r="D15" s="63"/>
      <c r="E15" s="62" t="s">
        <v>287</v>
      </c>
      <c r="F15" s="62" t="s">
        <v>145</v>
      </c>
      <c r="G15" s="62" t="s">
        <v>144</v>
      </c>
      <c r="H15" s="62">
        <v>2005</v>
      </c>
      <c r="I15" s="62"/>
      <c r="J15" s="137">
        <v>6871</v>
      </c>
      <c r="K15" s="176">
        <v>6</v>
      </c>
      <c r="L15" s="183">
        <v>201865.5</v>
      </c>
      <c r="M15" s="64">
        <f t="shared" si="0"/>
        <v>191772</v>
      </c>
      <c r="N15" s="177" t="s">
        <v>9</v>
      </c>
      <c r="O15" s="177" t="s">
        <v>8</v>
      </c>
      <c r="P15" s="177" t="s">
        <v>9</v>
      </c>
      <c r="Q15" s="177" t="s">
        <v>8</v>
      </c>
      <c r="R15" s="177" t="s">
        <v>9</v>
      </c>
      <c r="S15" s="177" t="s">
        <v>8</v>
      </c>
    </row>
    <row r="16" spans="1:19" s="184" customFormat="1" ht="30.75" customHeight="1">
      <c r="A16" s="289">
        <v>13</v>
      </c>
      <c r="B16" s="290" t="s">
        <v>288</v>
      </c>
      <c r="C16" s="62" t="s">
        <v>289</v>
      </c>
      <c r="D16" s="62" t="s">
        <v>290</v>
      </c>
      <c r="E16" s="65"/>
      <c r="F16" s="62" t="s">
        <v>146</v>
      </c>
      <c r="G16" s="62" t="s">
        <v>144</v>
      </c>
      <c r="H16" s="62">
        <v>1993</v>
      </c>
      <c r="I16" s="62"/>
      <c r="J16" s="137">
        <v>1958</v>
      </c>
      <c r="K16" s="176">
        <v>6</v>
      </c>
      <c r="L16" s="185">
        <v>29326.5</v>
      </c>
      <c r="M16" s="64">
        <f t="shared" si="0"/>
        <v>27860</v>
      </c>
      <c r="N16" s="177" t="s">
        <v>9</v>
      </c>
      <c r="O16" s="177" t="s">
        <v>8</v>
      </c>
      <c r="P16" s="177" t="s">
        <v>9</v>
      </c>
      <c r="Q16" s="177" t="s">
        <v>8</v>
      </c>
      <c r="R16" s="177" t="s">
        <v>9</v>
      </c>
      <c r="S16" s="177" t="s">
        <v>8</v>
      </c>
    </row>
    <row r="17" spans="1:19" s="184" customFormat="1" ht="22.5">
      <c r="A17" s="289">
        <v>14</v>
      </c>
      <c r="B17" s="290" t="s">
        <v>293</v>
      </c>
      <c r="C17" s="62" t="s">
        <v>294</v>
      </c>
      <c r="D17" s="62" t="s">
        <v>295</v>
      </c>
      <c r="E17" s="65"/>
      <c r="F17" s="62">
        <v>126172</v>
      </c>
      <c r="G17" s="62" t="s">
        <v>144</v>
      </c>
      <c r="H17" s="62">
        <v>1972</v>
      </c>
      <c r="I17" s="62"/>
      <c r="J17" s="137">
        <v>1972</v>
      </c>
      <c r="K17" s="176">
        <v>6</v>
      </c>
      <c r="L17" s="183">
        <v>0</v>
      </c>
      <c r="M17" s="64">
        <f t="shared" si="0"/>
        <v>0</v>
      </c>
      <c r="N17" s="177" t="s">
        <v>9</v>
      </c>
      <c r="O17" s="177" t="s">
        <v>8</v>
      </c>
      <c r="P17" s="177"/>
      <c r="Q17" s="177"/>
      <c r="R17" s="177" t="s">
        <v>9</v>
      </c>
      <c r="S17" s="177" t="s">
        <v>8</v>
      </c>
    </row>
    <row r="18" spans="1:19" s="184" customFormat="1" ht="23.25" customHeight="1">
      <c r="A18" s="289">
        <v>15</v>
      </c>
      <c r="B18" s="291" t="s">
        <v>303</v>
      </c>
      <c r="C18" s="65" t="s">
        <v>304</v>
      </c>
      <c r="D18" s="63"/>
      <c r="E18" s="65">
        <v>13290</v>
      </c>
      <c r="F18" s="65" t="s">
        <v>147</v>
      </c>
      <c r="G18" s="62" t="s">
        <v>144</v>
      </c>
      <c r="H18" s="65">
        <v>2011</v>
      </c>
      <c r="I18" s="65"/>
      <c r="J18" s="136">
        <v>6871</v>
      </c>
      <c r="K18" s="288">
        <v>6</v>
      </c>
      <c r="L18" s="183">
        <v>515340</v>
      </c>
      <c r="M18" s="64">
        <f t="shared" si="0"/>
        <v>489573</v>
      </c>
      <c r="N18" s="293" t="s">
        <v>51</v>
      </c>
      <c r="O18" s="293" t="s">
        <v>52</v>
      </c>
      <c r="P18" s="293" t="s">
        <v>51</v>
      </c>
      <c r="Q18" s="293" t="s">
        <v>52</v>
      </c>
      <c r="R18" s="293" t="s">
        <v>51</v>
      </c>
      <c r="S18" s="293" t="s">
        <v>52</v>
      </c>
    </row>
    <row r="19" spans="1:19" ht="24">
      <c r="A19" s="289">
        <v>16</v>
      </c>
      <c r="B19" s="291" t="s">
        <v>563</v>
      </c>
      <c r="C19" s="65" t="s">
        <v>564</v>
      </c>
      <c r="D19" s="65" t="s">
        <v>565</v>
      </c>
      <c r="E19" s="65"/>
      <c r="F19" s="65" t="s">
        <v>148</v>
      </c>
      <c r="G19" s="62" t="s">
        <v>144</v>
      </c>
      <c r="H19" s="65">
        <v>1997</v>
      </c>
      <c r="I19" s="65"/>
      <c r="J19" s="136">
        <v>2389</v>
      </c>
      <c r="K19" s="288">
        <v>6</v>
      </c>
      <c r="L19" s="182">
        <v>5850</v>
      </c>
      <c r="M19" s="64">
        <f t="shared" si="0"/>
        <v>5558</v>
      </c>
      <c r="N19" s="177" t="s">
        <v>693</v>
      </c>
      <c r="O19" s="177" t="s">
        <v>694</v>
      </c>
      <c r="P19" s="177" t="s">
        <v>9</v>
      </c>
      <c r="Q19" s="177" t="s">
        <v>8</v>
      </c>
      <c r="R19" s="177" t="s">
        <v>9</v>
      </c>
      <c r="S19" s="177" t="s">
        <v>8</v>
      </c>
    </row>
    <row r="20" spans="1:19" s="184" customFormat="1" ht="24">
      <c r="A20" s="289">
        <v>17</v>
      </c>
      <c r="B20" s="291" t="s">
        <v>566</v>
      </c>
      <c r="C20" s="65" t="s">
        <v>567</v>
      </c>
      <c r="D20" s="177"/>
      <c r="E20" s="65" t="s">
        <v>568</v>
      </c>
      <c r="F20" s="65" t="s">
        <v>149</v>
      </c>
      <c r="G20" s="62" t="s">
        <v>144</v>
      </c>
      <c r="H20" s="65">
        <v>2001</v>
      </c>
      <c r="I20" s="65"/>
      <c r="J20" s="136">
        <v>7580</v>
      </c>
      <c r="K20" s="288">
        <v>6</v>
      </c>
      <c r="L20" s="183">
        <v>0</v>
      </c>
      <c r="M20" s="64">
        <f t="shared" si="0"/>
        <v>0</v>
      </c>
      <c r="N20" s="293" t="s">
        <v>60</v>
      </c>
      <c r="O20" s="177" t="s">
        <v>61</v>
      </c>
      <c r="P20" s="63"/>
      <c r="Q20" s="63"/>
      <c r="R20" s="177" t="s">
        <v>60</v>
      </c>
      <c r="S20" s="177" t="s">
        <v>61</v>
      </c>
    </row>
    <row r="21" spans="1:19" ht="24">
      <c r="A21" s="289">
        <v>18</v>
      </c>
      <c r="B21" s="290" t="s">
        <v>291</v>
      </c>
      <c r="C21" s="62" t="s">
        <v>292</v>
      </c>
      <c r="D21" s="180"/>
      <c r="E21" s="62" t="s">
        <v>278</v>
      </c>
      <c r="F21" s="137" t="s">
        <v>150</v>
      </c>
      <c r="G21" s="62" t="s">
        <v>12</v>
      </c>
      <c r="H21" s="62">
        <v>2008</v>
      </c>
      <c r="I21" s="297">
        <v>550</v>
      </c>
      <c r="J21" s="62">
        <v>0</v>
      </c>
      <c r="K21" s="176">
        <v>0</v>
      </c>
      <c r="L21" s="64">
        <v>1966.5</v>
      </c>
      <c r="M21" s="64">
        <f t="shared" si="0"/>
        <v>1868</v>
      </c>
      <c r="N21" s="178" t="s">
        <v>9</v>
      </c>
      <c r="O21" s="178" t="s">
        <v>8</v>
      </c>
      <c r="P21" s="178" t="s">
        <v>9</v>
      </c>
      <c r="Q21" s="178" t="s">
        <v>8</v>
      </c>
      <c r="R21" s="177"/>
      <c r="S21" s="177"/>
    </row>
    <row r="22" spans="1:19" ht="24">
      <c r="A22" s="289">
        <v>19</v>
      </c>
      <c r="B22" s="290" t="s">
        <v>569</v>
      </c>
      <c r="C22" s="62" t="s">
        <v>292</v>
      </c>
      <c r="D22" s="62"/>
      <c r="E22" s="62" t="s">
        <v>151</v>
      </c>
      <c r="F22" s="62" t="s">
        <v>152</v>
      </c>
      <c r="G22" s="62" t="s">
        <v>12</v>
      </c>
      <c r="H22" s="62">
        <v>2012</v>
      </c>
      <c r="I22" s="297">
        <v>550</v>
      </c>
      <c r="J22" s="62">
        <v>0</v>
      </c>
      <c r="K22" s="176">
        <v>0</v>
      </c>
      <c r="L22" s="64">
        <v>2916</v>
      </c>
      <c r="M22" s="64">
        <f t="shared" si="0"/>
        <v>2770</v>
      </c>
      <c r="N22" s="293" t="s">
        <v>695</v>
      </c>
      <c r="O22" s="293" t="s">
        <v>696</v>
      </c>
      <c r="P22" s="293" t="s">
        <v>695</v>
      </c>
      <c r="Q22" s="177" t="s">
        <v>696</v>
      </c>
      <c r="R22" s="177"/>
      <c r="S22" s="177"/>
    </row>
    <row r="23" spans="1:19" s="184" customFormat="1" ht="22.5">
      <c r="A23" s="289">
        <v>20</v>
      </c>
      <c r="B23" s="290" t="s">
        <v>631</v>
      </c>
      <c r="C23" s="62" t="s">
        <v>622</v>
      </c>
      <c r="D23" s="62" t="s">
        <v>153</v>
      </c>
      <c r="E23" s="62">
        <v>1329</v>
      </c>
      <c r="F23" s="62" t="s">
        <v>154</v>
      </c>
      <c r="G23" s="62" t="s">
        <v>144</v>
      </c>
      <c r="H23" s="62">
        <v>2007</v>
      </c>
      <c r="I23" s="297"/>
      <c r="J23" s="297">
        <v>6374</v>
      </c>
      <c r="K23" s="298">
        <v>6</v>
      </c>
      <c r="L23" s="183">
        <v>375321</v>
      </c>
      <c r="M23" s="64">
        <f t="shared" si="0"/>
        <v>356555</v>
      </c>
      <c r="N23" s="293" t="s">
        <v>53</v>
      </c>
      <c r="O23" s="293" t="s">
        <v>54</v>
      </c>
      <c r="P23" s="293" t="s">
        <v>53</v>
      </c>
      <c r="Q23" s="293" t="s">
        <v>55</v>
      </c>
      <c r="R23" s="293" t="s">
        <v>53</v>
      </c>
      <c r="S23" s="293" t="s">
        <v>55</v>
      </c>
    </row>
    <row r="24" spans="1:19" ht="33.75" customHeight="1">
      <c r="A24" s="292">
        <v>21</v>
      </c>
      <c r="B24" s="290" t="s">
        <v>300</v>
      </c>
      <c r="C24" s="62" t="s">
        <v>296</v>
      </c>
      <c r="D24" s="62" t="s">
        <v>297</v>
      </c>
      <c r="E24" s="62" t="s">
        <v>48</v>
      </c>
      <c r="F24" s="62" t="s">
        <v>49</v>
      </c>
      <c r="G24" s="62" t="s">
        <v>50</v>
      </c>
      <c r="H24" s="62">
        <v>2006</v>
      </c>
      <c r="I24" s="62"/>
      <c r="J24" s="62">
        <v>1242</v>
      </c>
      <c r="K24" s="176">
        <v>5</v>
      </c>
      <c r="L24" s="64">
        <v>0</v>
      </c>
      <c r="M24" s="64">
        <f t="shared" si="0"/>
        <v>0</v>
      </c>
      <c r="N24" s="177" t="s">
        <v>9</v>
      </c>
      <c r="O24" s="177" t="s">
        <v>8</v>
      </c>
      <c r="P24" s="177"/>
      <c r="Q24" s="177"/>
      <c r="R24" s="177" t="s">
        <v>9</v>
      </c>
      <c r="S24" s="177" t="s">
        <v>8</v>
      </c>
    </row>
    <row r="25" spans="12:13" ht="11.25">
      <c r="L25" s="67"/>
      <c r="M25" s="181">
        <f>SUM(M4:M24)</f>
        <v>1319017</v>
      </c>
    </row>
    <row r="26" spans="1:11" ht="15.75">
      <c r="A26" s="545" t="s">
        <v>16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6"/>
    </row>
    <row r="27" spans="1:11" ht="33" customHeight="1">
      <c r="A27" s="547" t="s">
        <v>176</v>
      </c>
      <c r="B27" s="549" t="s">
        <v>17</v>
      </c>
      <c r="C27" s="549" t="s">
        <v>305</v>
      </c>
      <c r="D27" s="532" t="s">
        <v>18</v>
      </c>
      <c r="E27" s="533"/>
      <c r="F27" s="532" t="s">
        <v>19</v>
      </c>
      <c r="G27" s="533"/>
      <c r="H27" s="539" t="s">
        <v>20</v>
      </c>
      <c r="I27" s="540"/>
      <c r="J27" s="541"/>
      <c r="K27" s="536"/>
    </row>
    <row r="28" spans="1:11" ht="15.75">
      <c r="A28" s="548"/>
      <c r="B28" s="550"/>
      <c r="C28" s="550"/>
      <c r="D28" s="534"/>
      <c r="E28" s="535"/>
      <c r="F28" s="534"/>
      <c r="G28" s="535"/>
      <c r="H28" s="553" t="s">
        <v>273</v>
      </c>
      <c r="I28" s="498"/>
      <c r="J28" s="498"/>
      <c r="K28" s="537"/>
    </row>
    <row r="29" spans="1:11" ht="22.5">
      <c r="A29" s="287">
        <v>22</v>
      </c>
      <c r="B29" s="180" t="s">
        <v>21</v>
      </c>
      <c r="C29" s="180" t="s">
        <v>45</v>
      </c>
      <c r="D29" s="551"/>
      <c r="E29" s="552"/>
      <c r="F29" s="543">
        <v>5261.99</v>
      </c>
      <c r="G29" s="544"/>
      <c r="H29" s="554" t="s">
        <v>46</v>
      </c>
      <c r="I29" s="555"/>
      <c r="J29" s="556"/>
      <c r="K29" s="180"/>
    </row>
    <row r="35" ht="11.25"/>
    <row r="36" ht="11.25"/>
    <row r="37" ht="11.25"/>
    <row r="38" ht="11.25"/>
    <row r="39" ht="11.25"/>
  </sheetData>
  <sheetProtection/>
  <mergeCells count="27">
    <mergeCell ref="F29:G29"/>
    <mergeCell ref="F1:F3"/>
    <mergeCell ref="G1:G3"/>
    <mergeCell ref="A26:K26"/>
    <mergeCell ref="A27:A28"/>
    <mergeCell ref="B27:B28"/>
    <mergeCell ref="D29:E29"/>
    <mergeCell ref="H28:J28"/>
    <mergeCell ref="H29:J29"/>
    <mergeCell ref="C27:C28"/>
    <mergeCell ref="J1:J3"/>
    <mergeCell ref="D27:E28"/>
    <mergeCell ref="A1:A3"/>
    <mergeCell ref="B1:B3"/>
    <mergeCell ref="C1:C3"/>
    <mergeCell ref="D1:D3"/>
    <mergeCell ref="E1:E3"/>
    <mergeCell ref="R1:S2"/>
    <mergeCell ref="F27:G28"/>
    <mergeCell ref="K27:K28"/>
    <mergeCell ref="N1:O2"/>
    <mergeCell ref="P1:Q2"/>
    <mergeCell ref="K1:K3"/>
    <mergeCell ref="L1:L3"/>
    <mergeCell ref="I1:I3"/>
    <mergeCell ref="H27:J27"/>
    <mergeCell ref="H1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Michal Mielczarczyk</cp:lastModifiedBy>
  <cp:lastPrinted>2015-11-04T11:32:22Z</cp:lastPrinted>
  <dcterms:created xsi:type="dcterms:W3CDTF">2007-01-30T13:01:46Z</dcterms:created>
  <dcterms:modified xsi:type="dcterms:W3CDTF">2015-11-09T08:16:55Z</dcterms:modified>
  <cp:category/>
  <cp:version/>
  <cp:contentType/>
  <cp:contentStatus/>
</cp:coreProperties>
</file>