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<sst xmlns="http://schemas.openxmlformats.org/spreadsheetml/2006/main" count="234" uniqueCount="140">
  <si>
    <t>Załącznik Nr 1</t>
  </si>
  <si>
    <t>do Uchwały Nr XII/69/2007</t>
  </si>
  <si>
    <t>Rady Miejskiej w Wyszkowie</t>
  </si>
  <si>
    <t>z dnia 09 sierpnia 2007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</si>
  <si>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</si>
  <si>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</si>
  <si>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</si>
  <si>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</si>
  <si>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</si>
  <si>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</si>
  <si>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</si>
  <si>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</si>
  <si>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</si>
  <si>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</si>
  <si>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</si>
  <si>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</si>
  <si>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</si>
  <si>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</si>
  <si>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</si>
  <si>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</si>
  <si>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</si>
  <si>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</si>
  <si>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</si>
  <si>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</si>
  <si>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</si>
  <si>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</si>
  <si>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</si>
  <si>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</si>
  <si>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</si>
  <si>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</si>
  <si>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</si>
  <si>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</si>
  <si>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</si>
  <si>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</si>
  <si>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</si>
  <si>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</si>
  <si>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</si>
  <si>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</si>
  <si>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</si>
  <si>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</si>
  <si>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</si>
  <si>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</si>
  <si>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</si>
  <si>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</si>
  <si>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</si>
  <si>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</si>
  <si>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</si>
  <si>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</si>
  <si>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</si>
  <si>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</si>
  <si>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</si>
  <si>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</si>
  <si>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</si>
  <si>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</si>
  <si>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</si>
  <si>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</si>
  <si>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</si>
  <si>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</si>
  <si>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</si>
  <si>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</si>
  <si>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</si>
  <si>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</si>
  <si>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</si>
  <si>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</si>
  <si>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</si>
  <si>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</si>
  <si>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</si>
  <si>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</si>
  <si>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</si>
  <si>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</si>
  <si>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</si>
  <si>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</si>
  <si>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</si>
  <si>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</si>
  <si>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</si>
  <si>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</si>
  <si>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</si>
  <si>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</si>
  <si>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</si>
  <si>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</si>
  <si>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</si>
  <si>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</si>
  <si>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</si>
  <si>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</si>
  <si>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</si>
  <si>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</si>
  <si>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</si>
  <si>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</si>
  <si>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</si>
  <si>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</si>
  <si>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</si>
  <si>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Zakup inwestycyjne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</si>
  <si>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</si>
  <si>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</si>
  <si>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</si>
  <si>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</si>
  <si>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</si>
  <si>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</si>
  <si>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80104</t>
  </si>
  <si>
    <t>Ogółem rozdz. 80110</t>
  </si>
  <si>
    <t>Budowa boisk sportowych i placów rekreacyjnych na terenach gminnych w ramach programu uaktywnienia sportowego dzieci i młodzieży</t>
  </si>
  <si>
    <t>Ogółem rozdz. 85154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</si>
  <si>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</si>
  <si>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</si>
  <si>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</si>
  <si>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</si>
  <si>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</si>
  <si>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</si>
  <si>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</si>
  <si>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</si>
  <si>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</si>
  <si>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</si>
  <si>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</si>
  <si>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</si>
  <si>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</si>
  <si>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</si>
  <si>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</si>
  <si>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Ogółem rozdz.90001</t>
  </si>
  <si>
    <t>Budowa linii zasilających i oświetlenia ulicznego</t>
  </si>
  <si>
    <t>Ogółem rozdz.90015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</si>
  <si>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</si>
  <si>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</si>
  <si>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</si>
  <si>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</si>
  <si>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</si>
  <si>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</si>
  <si>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</si>
  <si>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</si>
  <si>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</si>
  <si>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</si>
  <si>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Ogółem rozdz.90095</t>
  </si>
  <si>
    <t>Modernizacja budynku WOK "HUTNIK"</t>
  </si>
  <si>
    <t>Ogółem rozdz.92109</t>
  </si>
  <si>
    <t>Modernizacja stadionu miejskiego</t>
  </si>
  <si>
    <t>Budowa i wyposażenie kompleksów sportowo - rekreacyjnych na terenach wiejskich ( Lucynów, Łosinno, Stary Leszczydół, Leszczydół Nowiny)</t>
  </si>
  <si>
    <t>Budowa boiska piłkarskiego ze sztucznej nawierzchni na terenia WOSiR w Wyszkowie</t>
  </si>
  <si>
    <t>Ogółem rozdz.92601</t>
  </si>
  <si>
    <t xml:space="preserve">Ogółem </t>
  </si>
  <si>
    <t>Przewodniczący Rady</t>
  </si>
  <si>
    <t xml:space="preserve"> 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</si>
</sst>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61" xfId="0" applyFont="1" applyFill="1" applyBorder="1" applyAlignment="1">
      <alignment/>
    </xf>
    <xf numFmtId="0" fontId="4" fillId="0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="75" zoomScaleNormal="75" workbookViewId="0" topLeftCell="A1">
      <selection activeCell="E128" sqref="E128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0</v>
      </c>
      <c r="P1" s="2"/>
    </row>
    <row r="2" spans="14:16" ht="14.25">
      <c r="N2" s="2"/>
      <c r="O2" s="2" t="s">
        <v>1</v>
      </c>
      <c r="P2" s="2"/>
    </row>
    <row r="3" spans="14:16" ht="14.25">
      <c r="N3" s="2"/>
      <c r="O3" s="2" t="s">
        <v>2</v>
      </c>
      <c r="P3" s="2"/>
    </row>
    <row r="4" spans="14:16" ht="14.25">
      <c r="N4" s="2"/>
      <c r="O4" s="2" t="s">
        <v>3</v>
      </c>
      <c r="P4" s="2"/>
    </row>
    <row r="5" spans="5:16" ht="14.25">
      <c r="E5" s="1" t="s">
        <v>4</v>
      </c>
      <c r="N5" s="2"/>
      <c r="O5" s="2"/>
      <c r="P5" s="2"/>
    </row>
    <row r="7" spans="4:18" ht="15.75">
      <c r="D7" s="197" t="s">
        <v>5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</row>
    <row r="8" spans="4:18" ht="17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>
      <c r="A10" s="198" t="s">
        <v>6</v>
      </c>
      <c r="B10" s="199" t="s">
        <v>7</v>
      </c>
      <c r="C10" s="199" t="s">
        <v>8</v>
      </c>
      <c r="D10" s="200" t="s">
        <v>9</v>
      </c>
      <c r="E10" s="200" t="s">
        <v>10</v>
      </c>
      <c r="F10" s="200" t="s">
        <v>11</v>
      </c>
      <c r="G10" s="201" t="s">
        <v>12</v>
      </c>
      <c r="H10" s="202" t="s">
        <v>13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3" t="s">
        <v>14</v>
      </c>
    </row>
    <row r="11" spans="1:18" ht="25.5" customHeight="1">
      <c r="A11" s="198"/>
      <c r="B11" s="199"/>
      <c r="C11" s="199"/>
      <c r="D11" s="199"/>
      <c r="E11" s="200"/>
      <c r="F11" s="200"/>
      <c r="G11" s="201"/>
      <c r="H11" s="204" t="s">
        <v>15</v>
      </c>
      <c r="I11" s="205" t="s">
        <v>16</v>
      </c>
      <c r="J11" s="205"/>
      <c r="K11" s="205"/>
      <c r="L11" s="205"/>
      <c r="M11" s="205"/>
      <c r="N11" s="206">
        <v>2008</v>
      </c>
      <c r="O11" s="207">
        <v>2009</v>
      </c>
      <c r="P11" s="208">
        <v>2010</v>
      </c>
      <c r="Q11" s="208" t="s">
        <v>17</v>
      </c>
      <c r="R11" s="203"/>
    </row>
    <row r="12" spans="1:18" ht="83.25" customHeight="1">
      <c r="A12" s="198"/>
      <c r="B12" s="199"/>
      <c r="C12" s="199"/>
      <c r="D12" s="199"/>
      <c r="E12" s="200"/>
      <c r="F12" s="200"/>
      <c r="G12" s="201"/>
      <c r="H12" s="204"/>
      <c r="I12" s="4" t="s">
        <v>18</v>
      </c>
      <c r="J12" s="4" t="s">
        <v>19</v>
      </c>
      <c r="K12" s="207" t="s">
        <v>20</v>
      </c>
      <c r="L12" s="207"/>
      <c r="M12" s="5" t="s">
        <v>21</v>
      </c>
      <c r="N12" s="206"/>
      <c r="O12" s="207"/>
      <c r="P12" s="208"/>
      <c r="Q12" s="208"/>
      <c r="R12" s="203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09">
        <v>11</v>
      </c>
      <c r="L13" s="209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22</v>
      </c>
      <c r="C14" s="18" t="s">
        <v>23</v>
      </c>
      <c r="D14" s="19" t="s">
        <v>24</v>
      </c>
      <c r="E14" s="20" t="s">
        <v>25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26</v>
      </c>
    </row>
    <row r="15" spans="1:18" ht="42.75">
      <c r="A15" s="28">
        <v>2</v>
      </c>
      <c r="B15" s="29"/>
      <c r="C15" s="29"/>
      <c r="D15" s="30"/>
      <c r="E15" s="20" t="s">
        <v>27</v>
      </c>
      <c r="F15" s="21">
        <f aca="true" t="shared" si="0" ref="F15:F79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26</v>
      </c>
    </row>
    <row r="16" spans="1:18" ht="28.5">
      <c r="A16" s="32">
        <v>3</v>
      </c>
      <c r="B16" s="33"/>
      <c r="C16" s="33"/>
      <c r="D16" s="34"/>
      <c r="E16" s="35" t="s">
        <v>28</v>
      </c>
      <c r="F16" s="21">
        <f t="shared" si="0"/>
        <v>1830000</v>
      </c>
      <c r="G16" s="36"/>
      <c r="H16" s="37">
        <f aca="true" t="shared" si="1" ref="H16:H45">I16+J16+L16+M16</f>
        <v>100000</v>
      </c>
      <c r="I16" s="38">
        <v>100000</v>
      </c>
      <c r="J16" s="38"/>
      <c r="K16" s="39"/>
      <c r="L16" s="40"/>
      <c r="M16" s="41"/>
      <c r="N16" s="40">
        <v>730000</v>
      </c>
      <c r="O16" s="38">
        <v>1000000</v>
      </c>
      <c r="P16" s="38"/>
      <c r="Q16" s="38"/>
      <c r="R16" s="42" t="s">
        <v>26</v>
      </c>
    </row>
    <row r="17" spans="1:18" ht="27" customHeight="1">
      <c r="A17" s="210" t="s">
        <v>29</v>
      </c>
      <c r="B17" s="210"/>
      <c r="C17" s="210"/>
      <c r="D17" s="210"/>
      <c r="E17" s="210"/>
      <c r="F17" s="43">
        <f>SUM(F14:F16)</f>
        <v>2192000</v>
      </c>
      <c r="G17" s="43">
        <f>SUM(G14:G16)</f>
        <v>12160</v>
      </c>
      <c r="H17" s="44">
        <f t="shared" si="1"/>
        <v>100000</v>
      </c>
      <c r="I17" s="45">
        <f>I14+I16+I15</f>
        <v>100000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1079840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30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26</v>
      </c>
    </row>
    <row r="19" spans="1:18" ht="57">
      <c r="A19" s="58">
        <v>5</v>
      </c>
      <c r="B19" s="59"/>
      <c r="C19" s="59"/>
      <c r="D19" s="51"/>
      <c r="E19" s="60" t="s">
        <v>31</v>
      </c>
      <c r="F19" s="21">
        <f t="shared" si="0"/>
        <v>2559954</v>
      </c>
      <c r="G19" s="61">
        <v>24954</v>
      </c>
      <c r="H19" s="23">
        <f t="shared" si="1"/>
        <v>35000</v>
      </c>
      <c r="I19" s="62">
        <v>35000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26</v>
      </c>
    </row>
    <row r="20" spans="1:18" ht="42.75">
      <c r="A20" s="58">
        <v>6</v>
      </c>
      <c r="B20" s="59"/>
      <c r="C20" s="59"/>
      <c r="D20" s="30"/>
      <c r="E20" s="60" t="s">
        <v>32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26</v>
      </c>
    </row>
    <row r="21" spans="1:18" ht="28.5">
      <c r="A21" s="58">
        <v>7</v>
      </c>
      <c r="B21" s="59"/>
      <c r="C21" s="59"/>
      <c r="D21" s="30"/>
      <c r="E21" s="60" t="s">
        <v>33</v>
      </c>
      <c r="F21" s="21">
        <f t="shared" si="0"/>
        <v>4143911</v>
      </c>
      <c r="G21" s="61">
        <v>443911</v>
      </c>
      <c r="H21" s="23">
        <f t="shared" si="1"/>
        <v>100000</v>
      </c>
      <c r="I21" s="62">
        <v>100000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26</v>
      </c>
    </row>
    <row r="22" spans="1:18" ht="57">
      <c r="A22" s="58">
        <v>8</v>
      </c>
      <c r="B22" s="59"/>
      <c r="C22" s="59"/>
      <c r="D22" s="30"/>
      <c r="E22" s="60" t="s">
        <v>34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26</v>
      </c>
    </row>
    <row r="23" spans="1:18" ht="42.75">
      <c r="A23" s="58">
        <v>9</v>
      </c>
      <c r="B23" s="59"/>
      <c r="C23" s="59"/>
      <c r="D23" s="59"/>
      <c r="E23" s="60" t="s">
        <v>35</v>
      </c>
      <c r="F23" s="21">
        <f t="shared" si="0"/>
        <v>4033205</v>
      </c>
      <c r="G23" s="65">
        <v>568589</v>
      </c>
      <c r="H23" s="23">
        <f t="shared" si="1"/>
        <v>3464616</v>
      </c>
      <c r="I23" s="66">
        <v>1196244</v>
      </c>
      <c r="J23" s="66"/>
      <c r="K23" s="65"/>
      <c r="L23" s="67"/>
      <c r="M23" s="68">
        <v>2268372</v>
      </c>
      <c r="N23" s="67"/>
      <c r="O23" s="66"/>
      <c r="P23" s="66"/>
      <c r="Q23" s="66"/>
      <c r="R23" s="27" t="s">
        <v>26</v>
      </c>
    </row>
    <row r="24" spans="1:18" ht="42.75">
      <c r="A24" s="58">
        <v>10</v>
      </c>
      <c r="B24" s="59"/>
      <c r="C24" s="59"/>
      <c r="D24" s="59"/>
      <c r="E24" s="60" t="s">
        <v>36</v>
      </c>
      <c r="F24" s="21">
        <f t="shared" si="0"/>
        <v>11257963</v>
      </c>
      <c r="G24" s="65">
        <v>1232963</v>
      </c>
      <c r="H24" s="23">
        <f t="shared" si="1"/>
        <v>25000</v>
      </c>
      <c r="I24" s="66">
        <v>25000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26</v>
      </c>
    </row>
    <row r="25" spans="1:18" ht="42.75">
      <c r="A25" s="58">
        <v>11</v>
      </c>
      <c r="B25" s="59"/>
      <c r="C25" s="59"/>
      <c r="D25" s="59"/>
      <c r="E25" s="60" t="s">
        <v>37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38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26</v>
      </c>
    </row>
    <row r="27" spans="1:18" ht="42.75">
      <c r="A27" s="58">
        <v>13</v>
      </c>
      <c r="B27" s="59"/>
      <c r="C27" s="59"/>
      <c r="D27" s="30"/>
      <c r="E27" s="60" t="s">
        <v>39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26</v>
      </c>
    </row>
    <row r="28" spans="1:18" ht="42.75">
      <c r="A28" s="58">
        <v>14</v>
      </c>
      <c r="B28" s="59"/>
      <c r="C28" s="59"/>
      <c r="D28" s="30"/>
      <c r="E28" s="60" t="s">
        <v>40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26</v>
      </c>
    </row>
    <row r="29" spans="1:18" ht="28.5">
      <c r="A29" s="58">
        <v>15</v>
      </c>
      <c r="B29" s="59"/>
      <c r="C29" s="59"/>
      <c r="D29" s="30"/>
      <c r="E29" s="60" t="s">
        <v>41</v>
      </c>
      <c r="F29" s="21">
        <f t="shared" si="0"/>
        <v>1040000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/>
      <c r="O29" s="62"/>
      <c r="P29" s="62">
        <v>1000000</v>
      </c>
      <c r="Q29" s="62"/>
      <c r="R29" s="27" t="s">
        <v>26</v>
      </c>
    </row>
    <row r="30" spans="1:18" ht="57">
      <c r="A30" s="58">
        <v>16</v>
      </c>
      <c r="B30" s="59"/>
      <c r="C30" s="59"/>
      <c r="D30" s="30"/>
      <c r="E30" s="69" t="s">
        <v>42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26</v>
      </c>
    </row>
    <row r="31" spans="1:18" ht="28.5">
      <c r="A31" s="58">
        <v>17</v>
      </c>
      <c r="B31" s="59"/>
      <c r="C31" s="59"/>
      <c r="D31" s="30"/>
      <c r="E31" s="69" t="s">
        <v>43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26</v>
      </c>
    </row>
    <row r="32" spans="1:18" ht="28.5">
      <c r="A32" s="58">
        <v>18</v>
      </c>
      <c r="B32" s="59"/>
      <c r="C32" s="59"/>
      <c r="D32" s="30"/>
      <c r="E32" s="60" t="s">
        <v>44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26</v>
      </c>
    </row>
    <row r="33" spans="1:18" ht="28.5">
      <c r="A33" s="58">
        <v>19</v>
      </c>
      <c r="B33" s="59"/>
      <c r="C33" s="59"/>
      <c r="D33" s="30"/>
      <c r="E33" s="60" t="s">
        <v>45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26</v>
      </c>
    </row>
    <row r="34" spans="1:18" ht="28.5">
      <c r="A34" s="58">
        <v>20</v>
      </c>
      <c r="B34" s="59"/>
      <c r="C34" s="59"/>
      <c r="D34" s="30"/>
      <c r="E34" s="60" t="s">
        <v>46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26</v>
      </c>
    </row>
    <row r="35" spans="1:18" ht="42.75">
      <c r="A35" s="58">
        <v>21</v>
      </c>
      <c r="B35" s="59"/>
      <c r="C35" s="59"/>
      <c r="D35" s="30"/>
      <c r="E35" s="60" t="s">
        <v>47</v>
      </c>
      <c r="F35" s="21">
        <f t="shared" si="0"/>
        <v>1530000</v>
      </c>
      <c r="G35" s="61"/>
      <c r="H35" s="23">
        <f t="shared" si="1"/>
        <v>30000</v>
      </c>
      <c r="I35" s="62">
        <v>30000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26</v>
      </c>
    </row>
    <row r="36" spans="1:18" ht="57">
      <c r="A36" s="58">
        <v>22</v>
      </c>
      <c r="B36" s="59"/>
      <c r="C36" s="59"/>
      <c r="D36" s="30"/>
      <c r="E36" s="60" t="s">
        <v>48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26</v>
      </c>
    </row>
    <row r="37" spans="1:18" ht="28.5">
      <c r="A37" s="58">
        <v>23</v>
      </c>
      <c r="B37" s="59"/>
      <c r="C37" s="59"/>
      <c r="D37" s="30"/>
      <c r="E37" s="60" t="s">
        <v>49</v>
      </c>
      <c r="F37" s="21">
        <f t="shared" si="0"/>
        <v>700000</v>
      </c>
      <c r="G37" s="70"/>
      <c r="H37" s="23">
        <f t="shared" si="1"/>
        <v>700000</v>
      </c>
      <c r="I37" s="71">
        <v>700000</v>
      </c>
      <c r="J37" s="71"/>
      <c r="K37" s="70"/>
      <c r="L37" s="72"/>
      <c r="M37" s="73"/>
      <c r="N37" s="72"/>
      <c r="O37" s="71"/>
      <c r="P37" s="71"/>
      <c r="Q37" s="71"/>
      <c r="R37" s="27" t="s">
        <v>26</v>
      </c>
    </row>
    <row r="38" spans="1:18" ht="28.5">
      <c r="A38" s="58">
        <v>24</v>
      </c>
      <c r="B38" s="59"/>
      <c r="C38" s="59"/>
      <c r="D38" s="30"/>
      <c r="E38" s="60" t="s">
        <v>50</v>
      </c>
      <c r="F38" s="21">
        <f t="shared" si="0"/>
        <v>439931</v>
      </c>
      <c r="G38" s="70">
        <v>114931</v>
      </c>
      <c r="H38" s="23">
        <f t="shared" si="1"/>
        <v>200000</v>
      </c>
      <c r="I38" s="71">
        <v>200000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26</v>
      </c>
    </row>
    <row r="39" spans="1:18" ht="28.5">
      <c r="A39" s="58">
        <v>25</v>
      </c>
      <c r="B39" s="59"/>
      <c r="C39" s="59"/>
      <c r="D39" s="30"/>
      <c r="E39" s="60" t="s">
        <v>51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26</v>
      </c>
    </row>
    <row r="40" spans="1:18" ht="42.75">
      <c r="A40" s="58">
        <v>26</v>
      </c>
      <c r="B40" s="59"/>
      <c r="C40" s="59"/>
      <c r="D40" s="30"/>
      <c r="E40" s="60" t="s">
        <v>52</v>
      </c>
      <c r="F40" s="21">
        <f t="shared" si="0"/>
        <v>1898591</v>
      </c>
      <c r="G40" s="70">
        <v>1298591</v>
      </c>
      <c r="H40" s="23">
        <f t="shared" si="1"/>
        <v>600000</v>
      </c>
      <c r="I40" s="71">
        <v>600000</v>
      </c>
      <c r="J40" s="71"/>
      <c r="K40" s="70"/>
      <c r="L40" s="72"/>
      <c r="M40" s="73"/>
      <c r="N40" s="72"/>
      <c r="O40" s="71"/>
      <c r="P40" s="71"/>
      <c r="Q40" s="71"/>
      <c r="R40" s="27" t="s">
        <v>26</v>
      </c>
    </row>
    <row r="41" spans="1:18" ht="28.5">
      <c r="A41" s="58">
        <v>27</v>
      </c>
      <c r="B41" s="59"/>
      <c r="C41" s="59"/>
      <c r="D41" s="30"/>
      <c r="E41" s="60" t="s">
        <v>53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26</v>
      </c>
    </row>
    <row r="42" spans="1:18" ht="28.5">
      <c r="A42" s="58">
        <v>28</v>
      </c>
      <c r="B42" s="59"/>
      <c r="C42" s="59"/>
      <c r="D42" s="30"/>
      <c r="E42" s="60" t="s">
        <v>54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26</v>
      </c>
    </row>
    <row r="43" spans="1:18" ht="42.75">
      <c r="A43" s="58">
        <v>29</v>
      </c>
      <c r="B43" s="59"/>
      <c r="C43" s="59"/>
      <c r="D43" s="30"/>
      <c r="E43" s="60" t="s">
        <v>55</v>
      </c>
      <c r="F43" s="21">
        <f t="shared" si="0"/>
        <v>1026500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/>
      <c r="O43" s="71">
        <v>500000</v>
      </c>
      <c r="P43" s="71">
        <v>500000</v>
      </c>
      <c r="Q43" s="71"/>
      <c r="R43" s="27" t="s">
        <v>26</v>
      </c>
    </row>
    <row r="44" spans="1:18" ht="28.5">
      <c r="A44" s="58">
        <v>30</v>
      </c>
      <c r="B44" s="59"/>
      <c r="C44" s="59"/>
      <c r="D44" s="30"/>
      <c r="E44" s="60" t="s">
        <v>56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26</v>
      </c>
    </row>
    <row r="45" spans="1:18" ht="28.5">
      <c r="A45" s="58">
        <v>31</v>
      </c>
      <c r="B45" s="59"/>
      <c r="C45" s="59"/>
      <c r="D45" s="30"/>
      <c r="E45" s="60" t="s">
        <v>57</v>
      </c>
      <c r="F45" s="21">
        <f t="shared" si="0"/>
        <v>350000</v>
      </c>
      <c r="G45" s="70"/>
      <c r="H45" s="23">
        <f t="shared" si="1"/>
        <v>350000</v>
      </c>
      <c r="I45" s="71">
        <v>350000</v>
      </c>
      <c r="J45" s="71"/>
      <c r="K45" s="70"/>
      <c r="L45" s="72"/>
      <c r="M45" s="73"/>
      <c r="N45" s="72"/>
      <c r="O45" s="71"/>
      <c r="P45" s="71"/>
      <c r="Q45" s="71"/>
      <c r="R45" s="27" t="s">
        <v>26</v>
      </c>
    </row>
    <row r="46" spans="1:18" ht="28.5">
      <c r="A46" s="58">
        <v>32</v>
      </c>
      <c r="B46" s="59"/>
      <c r="C46" s="59"/>
      <c r="D46" s="30"/>
      <c r="E46" s="60" t="s">
        <v>58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26</v>
      </c>
    </row>
    <row r="47" spans="1:18" ht="28.5" customHeight="1">
      <c r="A47" s="74">
        <v>33</v>
      </c>
      <c r="B47" s="75"/>
      <c r="C47" s="75"/>
      <c r="D47" s="76"/>
      <c r="E47" s="77" t="s">
        <v>59</v>
      </c>
      <c r="F47" s="21">
        <f t="shared" si="0"/>
        <v>1279287</v>
      </c>
      <c r="G47" s="70">
        <v>979287</v>
      </c>
      <c r="H47" s="78">
        <f t="shared" si="2"/>
        <v>300000</v>
      </c>
      <c r="I47" s="71">
        <v>300000</v>
      </c>
      <c r="J47" s="71"/>
      <c r="K47" s="70"/>
      <c r="L47" s="72"/>
      <c r="M47" s="73"/>
      <c r="N47" s="72"/>
      <c r="O47" s="71"/>
      <c r="P47" s="71"/>
      <c r="Q47" s="71"/>
      <c r="R47" s="27" t="s">
        <v>26</v>
      </c>
    </row>
    <row r="48" spans="1:18" ht="42.75">
      <c r="A48" s="74">
        <v>34</v>
      </c>
      <c r="B48" s="75"/>
      <c r="C48" s="75"/>
      <c r="D48" s="76"/>
      <c r="E48" s="77" t="s">
        <v>60</v>
      </c>
      <c r="F48" s="21">
        <f t="shared" si="0"/>
        <v>70000</v>
      </c>
      <c r="G48" s="70"/>
      <c r="H48" s="37">
        <f t="shared" si="2"/>
        <v>70000</v>
      </c>
      <c r="I48" s="71">
        <v>70000</v>
      </c>
      <c r="J48" s="71"/>
      <c r="K48" s="70"/>
      <c r="L48" s="72"/>
      <c r="M48" s="73"/>
      <c r="N48" s="72"/>
      <c r="O48" s="71"/>
      <c r="P48" s="71"/>
      <c r="Q48" s="71"/>
      <c r="R48" s="27" t="s">
        <v>26</v>
      </c>
    </row>
    <row r="49" spans="1:18" ht="28.5">
      <c r="A49" s="74">
        <v>35</v>
      </c>
      <c r="B49" s="75"/>
      <c r="C49" s="75"/>
      <c r="D49" s="76"/>
      <c r="E49" s="77" t="s">
        <v>61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26</v>
      </c>
    </row>
    <row r="50" spans="1:18" ht="28.5">
      <c r="A50" s="74">
        <v>36</v>
      </c>
      <c r="B50" s="75"/>
      <c r="C50" s="75"/>
      <c r="D50" s="76"/>
      <c r="E50" s="77" t="s">
        <v>62</v>
      </c>
      <c r="F50" s="21">
        <f t="shared" si="0"/>
        <v>750000</v>
      </c>
      <c r="G50" s="70"/>
      <c r="H50" s="78">
        <f>I50+J50+L50+M50</f>
        <v>0</v>
      </c>
      <c r="I50" s="71">
        <v>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26</v>
      </c>
    </row>
    <row r="51" spans="1:18" ht="42.75">
      <c r="A51" s="74">
        <v>37</v>
      </c>
      <c r="B51" s="75"/>
      <c r="C51" s="75"/>
      <c r="D51" s="76"/>
      <c r="E51" s="77" t="s">
        <v>63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26</v>
      </c>
    </row>
    <row r="52" spans="1:18" ht="28.5">
      <c r="A52" s="74">
        <v>38</v>
      </c>
      <c r="B52" s="75"/>
      <c r="C52" s="75"/>
      <c r="D52" s="76"/>
      <c r="E52" s="77" t="s">
        <v>64</v>
      </c>
      <c r="F52" s="21">
        <f t="shared" si="0"/>
        <v>120000</v>
      </c>
      <c r="G52" s="70"/>
      <c r="H52" s="78">
        <f t="shared" si="2"/>
        <v>120000</v>
      </c>
      <c r="I52" s="71">
        <v>120000</v>
      </c>
      <c r="J52" s="71"/>
      <c r="K52" s="70"/>
      <c r="L52" s="72"/>
      <c r="M52" s="73"/>
      <c r="N52" s="72"/>
      <c r="O52" s="71"/>
      <c r="P52" s="71"/>
      <c r="Q52" s="71"/>
      <c r="R52" s="27" t="s">
        <v>26</v>
      </c>
    </row>
    <row r="53" spans="1:18" ht="42.75">
      <c r="A53" s="74">
        <v>39</v>
      </c>
      <c r="B53" s="75"/>
      <c r="C53" s="75"/>
      <c r="D53" s="76"/>
      <c r="E53" s="77" t="s">
        <v>65</v>
      </c>
      <c r="F53" s="21">
        <f t="shared" si="0"/>
        <v>5000</v>
      </c>
      <c r="G53" s="70"/>
      <c r="H53" s="78">
        <f t="shared" si="2"/>
        <v>5000</v>
      </c>
      <c r="I53" s="71">
        <v>5000</v>
      </c>
      <c r="J53" s="71"/>
      <c r="K53" s="70"/>
      <c r="L53" s="72"/>
      <c r="M53" s="73"/>
      <c r="N53" s="72"/>
      <c r="O53" s="71"/>
      <c r="P53" s="71"/>
      <c r="Q53" s="71"/>
      <c r="R53" s="27" t="s">
        <v>26</v>
      </c>
    </row>
    <row r="54" spans="1:18" ht="57">
      <c r="A54" s="74">
        <v>40</v>
      </c>
      <c r="B54" s="75"/>
      <c r="C54" s="75"/>
      <c r="D54" s="76"/>
      <c r="E54" s="77" t="s">
        <v>66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26</v>
      </c>
    </row>
    <row r="55" spans="1:18" ht="41.25" customHeight="1">
      <c r="A55" s="210" t="s">
        <v>67</v>
      </c>
      <c r="B55" s="210"/>
      <c r="C55" s="210"/>
      <c r="D55" s="210"/>
      <c r="E55" s="210"/>
      <c r="F55" s="79">
        <f>SUM(F18:F54)</f>
        <v>61750931</v>
      </c>
      <c r="G55" s="79">
        <f>SUM(G18:G54)</f>
        <v>5621315</v>
      </c>
      <c r="H55" s="44">
        <f>I55+J55+L55+M55</f>
        <v>6914616</v>
      </c>
      <c r="I55" s="80">
        <f aca="true" t="shared" si="3" ref="I55:Q55">SUM(I18:I54)</f>
        <v>4646244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2268372</v>
      </c>
      <c r="N55" s="80">
        <f t="shared" si="3"/>
        <v>3675000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68</v>
      </c>
      <c r="F56" s="21">
        <f t="shared" si="0"/>
        <v>617008</v>
      </c>
      <c r="G56" s="70"/>
      <c r="H56" s="37">
        <f t="shared" si="2"/>
        <v>617008</v>
      </c>
      <c r="I56" s="71">
        <v>617008</v>
      </c>
      <c r="J56" s="71"/>
      <c r="K56" s="70"/>
      <c r="L56" s="72"/>
      <c r="M56" s="73"/>
      <c r="N56" s="72"/>
      <c r="O56" s="71"/>
      <c r="P56" s="71"/>
      <c r="Q56" s="71"/>
      <c r="R56" s="42" t="s">
        <v>26</v>
      </c>
    </row>
    <row r="57" spans="1:18" ht="27" customHeight="1">
      <c r="A57" s="210" t="s">
        <v>69</v>
      </c>
      <c r="B57" s="210"/>
      <c r="C57" s="210"/>
      <c r="D57" s="210"/>
      <c r="E57" s="210"/>
      <c r="F57" s="79">
        <f>SUM(F56)</f>
        <v>617008</v>
      </c>
      <c r="G57" s="79">
        <f>SUM(G56)</f>
        <v>0</v>
      </c>
      <c r="H57" s="44">
        <f t="shared" si="2"/>
        <v>617008</v>
      </c>
      <c r="I57" s="80">
        <f>SUM(I56)</f>
        <v>617008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70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26</v>
      </c>
    </row>
    <row r="59" spans="1:18" ht="28.5" customHeight="1">
      <c r="A59" s="211" t="s">
        <v>71</v>
      </c>
      <c r="B59" s="211"/>
      <c r="C59" s="211"/>
      <c r="D59" s="211"/>
      <c r="E59" s="211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72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73</v>
      </c>
      <c r="F61" s="21">
        <f t="shared" si="0"/>
        <v>108000</v>
      </c>
      <c r="G61" s="88"/>
      <c r="H61" s="37">
        <f aca="true" t="shared" si="4" ref="H61:H92">I61+J61+L61+M61</f>
        <v>108000</v>
      </c>
      <c r="I61" s="89">
        <v>108000</v>
      </c>
      <c r="J61" s="89"/>
      <c r="K61" s="88"/>
      <c r="L61" s="90"/>
      <c r="M61" s="105"/>
      <c r="N61" s="106"/>
      <c r="O61" s="107"/>
      <c r="P61" s="107"/>
      <c r="Q61" s="107"/>
      <c r="R61" s="92" t="s">
        <v>26</v>
      </c>
    </row>
    <row r="62" spans="1:18" ht="27.75" customHeight="1">
      <c r="A62" s="210" t="s">
        <v>74</v>
      </c>
      <c r="B62" s="210"/>
      <c r="C62" s="210"/>
      <c r="D62" s="210"/>
      <c r="E62" s="210"/>
      <c r="F62" s="83">
        <f>SUM(F60:F61)</f>
        <v>408000</v>
      </c>
      <c r="G62" s="83">
        <f>SUM(G60:G61)</f>
        <v>0</v>
      </c>
      <c r="H62" s="44">
        <f t="shared" si="4"/>
        <v>108000</v>
      </c>
      <c r="I62" s="80">
        <f>SUM(I61)</f>
        <v>108000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75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26</v>
      </c>
    </row>
    <row r="64" spans="1:18" ht="28.5">
      <c r="A64" s="58">
        <v>46</v>
      </c>
      <c r="B64" s="59"/>
      <c r="C64" s="59"/>
      <c r="D64" s="59">
        <v>6060</v>
      </c>
      <c r="E64" s="60" t="s">
        <v>76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26</v>
      </c>
    </row>
    <row r="65" spans="1:18" ht="42.75">
      <c r="A65" s="58">
        <v>47</v>
      </c>
      <c r="B65" s="59"/>
      <c r="C65" s="59"/>
      <c r="D65" s="59">
        <v>6050</v>
      </c>
      <c r="E65" s="60" t="s">
        <v>77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26</v>
      </c>
    </row>
    <row r="66" spans="1:18" ht="28.5">
      <c r="A66" s="74">
        <v>48</v>
      </c>
      <c r="B66" s="75"/>
      <c r="C66" s="75"/>
      <c r="D66" s="75">
        <v>6050</v>
      </c>
      <c r="E66" s="77" t="s">
        <v>78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26</v>
      </c>
    </row>
    <row r="67" spans="1:18" ht="28.5">
      <c r="A67" s="74">
        <v>49</v>
      </c>
      <c r="B67" s="75"/>
      <c r="C67" s="75"/>
      <c r="D67" s="75">
        <v>6050</v>
      </c>
      <c r="E67" s="109" t="s">
        <v>79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26</v>
      </c>
    </row>
    <row r="68" spans="1:18" ht="24" customHeight="1">
      <c r="A68" s="210"/>
      <c r="B68" s="210"/>
      <c r="C68" s="210"/>
      <c r="D68" s="210"/>
      <c r="E68" s="210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80</v>
      </c>
      <c r="F69" s="21">
        <f t="shared" si="0"/>
        <v>2000</v>
      </c>
      <c r="G69" s="88"/>
      <c r="H69" s="37">
        <f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26</v>
      </c>
    </row>
    <row r="70" spans="1:18" ht="24" customHeight="1">
      <c r="A70" s="210"/>
      <c r="B70" s="210"/>
      <c r="C70" s="210"/>
      <c r="D70" s="210"/>
      <c r="E70" s="210"/>
      <c r="F70" s="83">
        <f>SUM(F69)</f>
        <v>2000</v>
      </c>
      <c r="G70" s="83">
        <f>SUM(G69)</f>
        <v>0</v>
      </c>
      <c r="H70" s="44">
        <f>I70+J70+L70+M70</f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45.75" customHeight="1">
      <c r="A71" s="85">
        <v>51</v>
      </c>
      <c r="B71" s="86">
        <v>754</v>
      </c>
      <c r="C71" s="86">
        <v>75416</v>
      </c>
      <c r="D71" s="86">
        <v>6060</v>
      </c>
      <c r="E71" s="87" t="s">
        <v>81</v>
      </c>
      <c r="F71" s="21">
        <f t="shared" si="0"/>
        <v>50000</v>
      </c>
      <c r="G71" s="88"/>
      <c r="H71" s="37">
        <f t="shared" si="4"/>
        <v>50000</v>
      </c>
      <c r="I71" s="71">
        <v>50000</v>
      </c>
      <c r="J71" s="112"/>
      <c r="K71" s="113"/>
      <c r="L71" s="106"/>
      <c r="M71" s="105"/>
      <c r="N71" s="106"/>
      <c r="O71" s="107"/>
      <c r="P71" s="107"/>
      <c r="Q71" s="107"/>
      <c r="R71" s="42" t="s">
        <v>26</v>
      </c>
    </row>
    <row r="72" spans="1:18" ht="24" customHeight="1">
      <c r="A72" s="210" t="s">
        <v>82</v>
      </c>
      <c r="B72" s="210"/>
      <c r="C72" s="210"/>
      <c r="D72" s="210"/>
      <c r="E72" s="210"/>
      <c r="F72" s="83">
        <f>SUM(F71)</f>
        <v>50000</v>
      </c>
      <c r="G72" s="83">
        <f>SUM(G71)</f>
        <v>0</v>
      </c>
      <c r="H72" s="44">
        <f t="shared" si="4"/>
        <v>50000</v>
      </c>
      <c r="I72" s="80">
        <f>SUM(I71)</f>
        <v>50000</v>
      </c>
      <c r="J72" s="80"/>
      <c r="K72" s="79"/>
      <c r="L72" s="81"/>
      <c r="M72" s="83"/>
      <c r="N72" s="81"/>
      <c r="O72" s="80"/>
      <c r="P72" s="80"/>
      <c r="Q72" s="80"/>
      <c r="R72" s="82"/>
    </row>
    <row r="73" spans="1:18" ht="44.25" customHeight="1">
      <c r="A73" s="50">
        <v>52</v>
      </c>
      <c r="B73" s="51">
        <v>801</v>
      </c>
      <c r="C73" s="51">
        <v>80101</v>
      </c>
      <c r="D73" s="114">
        <v>6050</v>
      </c>
      <c r="E73" s="115" t="s">
        <v>83</v>
      </c>
      <c r="F73" s="21">
        <f t="shared" si="0"/>
        <v>85000</v>
      </c>
      <c r="G73" s="53"/>
      <c r="H73" s="23">
        <f t="shared" si="4"/>
        <v>85000</v>
      </c>
      <c r="I73" s="100">
        <v>85000</v>
      </c>
      <c r="J73" s="100"/>
      <c r="K73" s="98"/>
      <c r="L73" s="101"/>
      <c r="M73" s="102"/>
      <c r="N73" s="55"/>
      <c r="O73" s="54"/>
      <c r="P73" s="54"/>
      <c r="Q73" s="54"/>
      <c r="R73" s="27" t="s">
        <v>26</v>
      </c>
    </row>
    <row r="74" spans="1:18" ht="44.25" customHeight="1">
      <c r="A74" s="58">
        <v>53</v>
      </c>
      <c r="B74" s="59"/>
      <c r="C74" s="59"/>
      <c r="D74" s="116">
        <v>6050</v>
      </c>
      <c r="E74" s="60" t="s">
        <v>84</v>
      </c>
      <c r="F74" s="21">
        <f t="shared" si="0"/>
        <v>1659093</v>
      </c>
      <c r="G74" s="61">
        <v>1649093</v>
      </c>
      <c r="H74" s="78">
        <f t="shared" si="4"/>
        <v>10000</v>
      </c>
      <c r="I74" s="62">
        <v>10000</v>
      </c>
      <c r="J74" s="62"/>
      <c r="K74" s="61"/>
      <c r="L74" s="63"/>
      <c r="M74" s="64"/>
      <c r="N74" s="63"/>
      <c r="O74" s="62"/>
      <c r="P74" s="62"/>
      <c r="Q74" s="62"/>
      <c r="R74" s="27" t="s">
        <v>26</v>
      </c>
    </row>
    <row r="75" spans="1:18" ht="44.25" customHeight="1">
      <c r="A75" s="58">
        <v>54</v>
      </c>
      <c r="B75" s="59"/>
      <c r="C75" s="59"/>
      <c r="D75" s="116">
        <v>6050</v>
      </c>
      <c r="E75" s="60" t="s">
        <v>85</v>
      </c>
      <c r="F75" s="21">
        <f t="shared" si="0"/>
        <v>75000</v>
      </c>
      <c r="G75" s="61"/>
      <c r="H75" s="78">
        <f t="shared" si="4"/>
        <v>75000</v>
      </c>
      <c r="I75" s="62">
        <v>75000</v>
      </c>
      <c r="J75" s="62"/>
      <c r="K75" s="61"/>
      <c r="L75" s="63"/>
      <c r="M75" s="64"/>
      <c r="N75" s="63"/>
      <c r="O75" s="62"/>
      <c r="P75" s="62"/>
      <c r="Q75" s="62"/>
      <c r="R75" s="27" t="s">
        <v>26</v>
      </c>
    </row>
    <row r="76" spans="1:18" ht="58.5" customHeight="1">
      <c r="A76" s="58">
        <v>55</v>
      </c>
      <c r="B76" s="59"/>
      <c r="C76" s="59"/>
      <c r="D76" s="116">
        <v>6050</v>
      </c>
      <c r="E76" s="60" t="s">
        <v>86</v>
      </c>
      <c r="F76" s="21">
        <f t="shared" si="0"/>
        <v>1955000</v>
      </c>
      <c r="G76" s="61"/>
      <c r="H76" s="78">
        <f t="shared" si="4"/>
        <v>455000</v>
      </c>
      <c r="I76" s="62">
        <v>455000</v>
      </c>
      <c r="J76" s="62"/>
      <c r="K76" s="61"/>
      <c r="L76" s="63"/>
      <c r="M76" s="64"/>
      <c r="N76" s="63">
        <v>100000</v>
      </c>
      <c r="O76" s="62">
        <v>1400000</v>
      </c>
      <c r="P76" s="62"/>
      <c r="Q76" s="62"/>
      <c r="R76" s="27" t="s">
        <v>26</v>
      </c>
    </row>
    <row r="77" spans="1:18" ht="34.5" customHeight="1">
      <c r="A77" s="58">
        <v>56</v>
      </c>
      <c r="B77" s="59"/>
      <c r="C77" s="59"/>
      <c r="D77" s="116">
        <v>6050</v>
      </c>
      <c r="E77" s="60" t="s">
        <v>87</v>
      </c>
      <c r="F77" s="21">
        <f t="shared" si="0"/>
        <v>64000</v>
      </c>
      <c r="G77" s="61"/>
      <c r="H77" s="78">
        <f t="shared" si="4"/>
        <v>64000</v>
      </c>
      <c r="I77" s="62">
        <v>64000</v>
      </c>
      <c r="J77" s="62"/>
      <c r="K77" s="61"/>
      <c r="L77" s="63"/>
      <c r="M77" s="64"/>
      <c r="N77" s="63"/>
      <c r="O77" s="62"/>
      <c r="P77" s="62"/>
      <c r="Q77" s="62"/>
      <c r="R77" s="27" t="s">
        <v>26</v>
      </c>
    </row>
    <row r="78" spans="1:18" ht="54.75" customHeight="1">
      <c r="A78" s="58">
        <v>57</v>
      </c>
      <c r="B78" s="59"/>
      <c r="C78" s="59"/>
      <c r="D78" s="116">
        <v>6050</v>
      </c>
      <c r="E78" s="60" t="s">
        <v>88</v>
      </c>
      <c r="F78" s="21">
        <f t="shared" si="0"/>
        <v>3000000</v>
      </c>
      <c r="G78" s="61"/>
      <c r="H78" s="78"/>
      <c r="I78" s="62"/>
      <c r="J78" s="62"/>
      <c r="K78" s="61"/>
      <c r="L78" s="63"/>
      <c r="M78" s="64"/>
      <c r="N78" s="63">
        <v>100000</v>
      </c>
      <c r="O78" s="62">
        <v>400000</v>
      </c>
      <c r="P78" s="62">
        <v>2500000</v>
      </c>
      <c r="Q78" s="62"/>
      <c r="R78" s="27" t="s">
        <v>26</v>
      </c>
    </row>
    <row r="79" spans="1:18" ht="48.75" customHeight="1">
      <c r="A79" s="58">
        <v>58</v>
      </c>
      <c r="B79" s="59"/>
      <c r="C79" s="59"/>
      <c r="D79" s="116">
        <v>6050</v>
      </c>
      <c r="E79" s="60" t="s">
        <v>89</v>
      </c>
      <c r="F79" s="21">
        <f t="shared" si="0"/>
        <v>36000</v>
      </c>
      <c r="G79" s="61"/>
      <c r="H79" s="78">
        <f t="shared" si="4"/>
        <v>36000</v>
      </c>
      <c r="I79" s="62">
        <v>36000</v>
      </c>
      <c r="J79" s="62"/>
      <c r="K79" s="61"/>
      <c r="L79" s="63"/>
      <c r="M79" s="64"/>
      <c r="N79" s="63"/>
      <c r="O79" s="62"/>
      <c r="P79" s="62"/>
      <c r="Q79" s="62"/>
      <c r="R79" s="117" t="s">
        <v>90</v>
      </c>
    </row>
    <row r="80" spans="1:18" ht="44.25" customHeight="1">
      <c r="A80" s="58">
        <v>59</v>
      </c>
      <c r="B80" s="59"/>
      <c r="C80" s="59"/>
      <c r="D80" s="118">
        <v>6060</v>
      </c>
      <c r="E80" s="60" t="s">
        <v>91</v>
      </c>
      <c r="F80" s="21">
        <f aca="true" t="shared" si="5" ref="F80:F129">G80+H80+N80+O80+Q80+P80</f>
        <v>4500</v>
      </c>
      <c r="G80" s="61"/>
      <c r="H80" s="78">
        <f t="shared" si="4"/>
        <v>4500</v>
      </c>
      <c r="I80" s="62">
        <v>4500</v>
      </c>
      <c r="J80" s="62"/>
      <c r="K80" s="61"/>
      <c r="L80" s="63"/>
      <c r="M80" s="64"/>
      <c r="N80" s="63"/>
      <c r="O80" s="62"/>
      <c r="P80" s="62"/>
      <c r="Q80" s="62"/>
      <c r="R80" s="117" t="s">
        <v>90</v>
      </c>
    </row>
    <row r="81" spans="1:18" ht="44.25" customHeight="1">
      <c r="A81" s="58">
        <v>60</v>
      </c>
      <c r="B81" s="59"/>
      <c r="C81" s="59"/>
      <c r="D81" s="118">
        <v>6060</v>
      </c>
      <c r="E81" s="60" t="s">
        <v>91</v>
      </c>
      <c r="F81" s="21">
        <f t="shared" si="5"/>
        <v>3600</v>
      </c>
      <c r="G81" s="61"/>
      <c r="H81" s="78">
        <f t="shared" si="4"/>
        <v>3600</v>
      </c>
      <c r="I81" s="62">
        <v>3600</v>
      </c>
      <c r="J81" s="62"/>
      <c r="K81" s="61"/>
      <c r="L81" s="63"/>
      <c r="M81" s="64"/>
      <c r="N81" s="63"/>
      <c r="O81" s="62"/>
      <c r="P81" s="62"/>
      <c r="Q81" s="62"/>
      <c r="R81" s="117" t="s">
        <v>92</v>
      </c>
    </row>
    <row r="82" spans="1:18" ht="44.25" customHeight="1">
      <c r="A82" s="58">
        <v>61</v>
      </c>
      <c r="B82" s="59"/>
      <c r="C82" s="59"/>
      <c r="D82" s="118">
        <v>6060</v>
      </c>
      <c r="E82" s="60" t="s">
        <v>91</v>
      </c>
      <c r="F82" s="21">
        <f t="shared" si="5"/>
        <v>4000</v>
      </c>
      <c r="G82" s="61"/>
      <c r="H82" s="78">
        <f t="shared" si="4"/>
        <v>4000</v>
      </c>
      <c r="I82" s="62">
        <v>4000</v>
      </c>
      <c r="J82" s="62"/>
      <c r="K82" s="61"/>
      <c r="L82" s="63"/>
      <c r="M82" s="64"/>
      <c r="N82" s="63"/>
      <c r="O82" s="62"/>
      <c r="P82" s="62"/>
      <c r="Q82" s="62"/>
      <c r="R82" s="117" t="s">
        <v>93</v>
      </c>
    </row>
    <row r="83" spans="1:18" ht="44.25" customHeight="1">
      <c r="A83" s="58">
        <v>62</v>
      </c>
      <c r="B83" s="59"/>
      <c r="C83" s="59"/>
      <c r="D83" s="118">
        <v>6060</v>
      </c>
      <c r="E83" s="60" t="s">
        <v>91</v>
      </c>
      <c r="F83" s="21">
        <f t="shared" si="5"/>
        <v>5900</v>
      </c>
      <c r="G83" s="61"/>
      <c r="H83" s="78">
        <f>I83+J83+L83+M83</f>
        <v>5900</v>
      </c>
      <c r="I83" s="62">
        <v>5900</v>
      </c>
      <c r="J83" s="62"/>
      <c r="K83" s="61"/>
      <c r="L83" s="63"/>
      <c r="M83" s="64"/>
      <c r="N83" s="63"/>
      <c r="O83" s="62"/>
      <c r="P83" s="62"/>
      <c r="Q83" s="62"/>
      <c r="R83" s="117" t="s">
        <v>94</v>
      </c>
    </row>
    <row r="84" spans="1:18" ht="95.25" customHeight="1">
      <c r="A84" s="119">
        <v>63</v>
      </c>
      <c r="B84" s="120"/>
      <c r="C84" s="120"/>
      <c r="D84" s="121">
        <v>6210</v>
      </c>
      <c r="E84" s="122" t="s">
        <v>73</v>
      </c>
      <c r="F84" s="21">
        <f t="shared" si="5"/>
        <v>35000</v>
      </c>
      <c r="G84" s="123"/>
      <c r="H84" s="124">
        <f t="shared" si="4"/>
        <v>35000</v>
      </c>
      <c r="I84" s="125">
        <v>35000</v>
      </c>
      <c r="J84" s="125"/>
      <c r="K84" s="123"/>
      <c r="L84" s="126"/>
      <c r="M84" s="127"/>
      <c r="N84" s="126"/>
      <c r="O84" s="125"/>
      <c r="P84" s="125"/>
      <c r="Q84" s="125"/>
      <c r="R84" s="128" t="s">
        <v>26</v>
      </c>
    </row>
    <row r="85" spans="1:18" ht="24.75" customHeight="1">
      <c r="A85" s="210" t="s">
        <v>95</v>
      </c>
      <c r="B85" s="210"/>
      <c r="C85" s="210"/>
      <c r="D85" s="210"/>
      <c r="E85" s="210"/>
      <c r="F85" s="83">
        <f>SUM(F73:F84)</f>
        <v>6927093</v>
      </c>
      <c r="G85" s="83">
        <f>SUM(G73:G84)</f>
        <v>1649093</v>
      </c>
      <c r="H85" s="44">
        <f t="shared" si="4"/>
        <v>778000</v>
      </c>
      <c r="I85" s="80">
        <f>SUM(I73:I84)</f>
        <v>778000</v>
      </c>
      <c r="J85" s="80">
        <f>SUM(J73:J84)</f>
        <v>0</v>
      </c>
      <c r="K85" s="79"/>
      <c r="L85" s="81">
        <f aca="true" t="shared" si="6" ref="L85:Q85">SUM(L73:L84)</f>
        <v>0</v>
      </c>
      <c r="M85" s="81">
        <f t="shared" si="6"/>
        <v>0</v>
      </c>
      <c r="N85" s="81">
        <f t="shared" si="6"/>
        <v>200000</v>
      </c>
      <c r="O85" s="81">
        <f t="shared" si="6"/>
        <v>1800000</v>
      </c>
      <c r="P85" s="81">
        <f t="shared" si="6"/>
        <v>2500000</v>
      </c>
      <c r="Q85" s="81">
        <f t="shared" si="6"/>
        <v>0</v>
      </c>
      <c r="R85" s="82"/>
    </row>
    <row r="86" spans="1:18" ht="54" customHeight="1">
      <c r="A86" s="129">
        <v>64</v>
      </c>
      <c r="B86" s="95">
        <v>801</v>
      </c>
      <c r="C86" s="95">
        <v>80104</v>
      </c>
      <c r="D86" s="130">
        <v>6050</v>
      </c>
      <c r="E86" s="131" t="s">
        <v>96</v>
      </c>
      <c r="F86" s="21">
        <f t="shared" si="5"/>
        <v>80000</v>
      </c>
      <c r="G86" s="98"/>
      <c r="H86" s="132">
        <f>I86+J86+L86+M86</f>
        <v>80000</v>
      </c>
      <c r="I86" s="100">
        <v>80000</v>
      </c>
      <c r="J86" s="100"/>
      <c r="K86" s="133"/>
      <c r="L86" s="134"/>
      <c r="M86" s="135"/>
      <c r="N86" s="134"/>
      <c r="O86" s="136"/>
      <c r="P86" s="136"/>
      <c r="Q86" s="136"/>
      <c r="R86" s="137"/>
    </row>
    <row r="87" spans="1:18" ht="87.75" customHeight="1">
      <c r="A87" s="85">
        <v>65</v>
      </c>
      <c r="B87" s="86"/>
      <c r="C87" s="86"/>
      <c r="D87" s="138">
        <v>6050</v>
      </c>
      <c r="E87" s="139" t="s">
        <v>97</v>
      </c>
      <c r="F87" s="21">
        <f t="shared" si="5"/>
        <v>50000</v>
      </c>
      <c r="G87" s="88"/>
      <c r="H87" s="37">
        <f t="shared" si="4"/>
        <v>50000</v>
      </c>
      <c r="I87" s="89">
        <v>50000</v>
      </c>
      <c r="J87" s="89"/>
      <c r="K87" s="88"/>
      <c r="L87" s="90"/>
      <c r="M87" s="91"/>
      <c r="N87" s="90"/>
      <c r="O87" s="89"/>
      <c r="P87" s="89"/>
      <c r="Q87" s="89"/>
      <c r="R87" s="92" t="s">
        <v>26</v>
      </c>
    </row>
    <row r="88" spans="1:18" ht="24.75" customHeight="1">
      <c r="A88" s="210" t="s">
        <v>98</v>
      </c>
      <c r="B88" s="210"/>
      <c r="C88" s="210"/>
      <c r="D88" s="210"/>
      <c r="E88" s="210"/>
      <c r="F88" s="83">
        <f>SUM(F86:F87)</f>
        <v>130000</v>
      </c>
      <c r="G88" s="83">
        <f>SUM(G86:G87)</f>
        <v>0</v>
      </c>
      <c r="H88" s="44">
        <f t="shared" si="4"/>
        <v>130000</v>
      </c>
      <c r="I88" s="93">
        <f>SUM(I86:I87)</f>
        <v>130000</v>
      </c>
      <c r="J88" s="93">
        <f>SUM(J87)</f>
        <v>0</v>
      </c>
      <c r="K88" s="44"/>
      <c r="L88" s="140">
        <f>SUM(L87)</f>
        <v>0</v>
      </c>
      <c r="M88" s="83"/>
      <c r="N88" s="81"/>
      <c r="O88" s="80"/>
      <c r="P88" s="80"/>
      <c r="Q88" s="80"/>
      <c r="R88" s="82"/>
    </row>
    <row r="89" spans="1:18" ht="86.25" customHeight="1">
      <c r="A89" s="85">
        <v>66</v>
      </c>
      <c r="B89" s="86">
        <v>801</v>
      </c>
      <c r="C89" s="86">
        <v>80110</v>
      </c>
      <c r="D89" s="138">
        <v>6210</v>
      </c>
      <c r="E89" s="104" t="s">
        <v>73</v>
      </c>
      <c r="F89" s="21">
        <f t="shared" si="5"/>
        <v>32554</v>
      </c>
      <c r="G89" s="88"/>
      <c r="H89" s="37">
        <f t="shared" si="4"/>
        <v>32554</v>
      </c>
      <c r="I89" s="89">
        <v>32554</v>
      </c>
      <c r="J89" s="107"/>
      <c r="K89" s="113"/>
      <c r="L89" s="106"/>
      <c r="M89" s="105"/>
      <c r="N89" s="106"/>
      <c r="O89" s="107"/>
      <c r="P89" s="107"/>
      <c r="Q89" s="107"/>
      <c r="R89" s="92" t="s">
        <v>26</v>
      </c>
    </row>
    <row r="90" spans="1:18" ht="24.75" customHeight="1">
      <c r="A90" s="210" t="s">
        <v>99</v>
      </c>
      <c r="B90" s="210"/>
      <c r="C90" s="210"/>
      <c r="D90" s="210"/>
      <c r="E90" s="210"/>
      <c r="F90" s="83">
        <f>SUM(F89)</f>
        <v>32554</v>
      </c>
      <c r="G90" s="83">
        <f>SUM(G89)</f>
        <v>0</v>
      </c>
      <c r="H90" s="44">
        <f t="shared" si="4"/>
        <v>32554</v>
      </c>
      <c r="I90" s="93">
        <f>SUM(I89)</f>
        <v>32554</v>
      </c>
      <c r="J90" s="80"/>
      <c r="K90" s="79"/>
      <c r="L90" s="81"/>
      <c r="M90" s="83"/>
      <c r="N90" s="81"/>
      <c r="O90" s="80"/>
      <c r="P90" s="80"/>
      <c r="Q90" s="80"/>
      <c r="R90" s="82"/>
    </row>
    <row r="91" spans="1:18" ht="100.5" customHeight="1">
      <c r="A91" s="141">
        <v>67</v>
      </c>
      <c r="B91" s="96">
        <v>801</v>
      </c>
      <c r="C91" s="96">
        <v>80195</v>
      </c>
      <c r="D91" s="142">
        <v>6050</v>
      </c>
      <c r="E91" s="97" t="s">
        <v>100</v>
      </c>
      <c r="F91" s="21">
        <f t="shared" si="5"/>
        <v>500000</v>
      </c>
      <c r="G91" s="133"/>
      <c r="H91" s="143"/>
      <c r="I91" s="144"/>
      <c r="J91" s="136"/>
      <c r="K91" s="133"/>
      <c r="L91" s="134"/>
      <c r="M91" s="135"/>
      <c r="N91" s="101">
        <v>250000</v>
      </c>
      <c r="O91" s="100">
        <v>250000</v>
      </c>
      <c r="P91" s="136"/>
      <c r="Q91" s="136"/>
      <c r="R91" s="145" t="s">
        <v>26</v>
      </c>
    </row>
    <row r="92" spans="1:18" ht="22.5" customHeight="1">
      <c r="A92" s="210"/>
      <c r="B92" s="210"/>
      <c r="C92" s="210"/>
      <c r="D92" s="210"/>
      <c r="E92" s="210"/>
      <c r="F92" s="83">
        <f>SUM(F91)</f>
        <v>500000</v>
      </c>
      <c r="G92" s="83">
        <f>SUM(G91)</f>
        <v>0</v>
      </c>
      <c r="H92" s="44">
        <f t="shared" si="4"/>
        <v>0</v>
      </c>
      <c r="I92" s="80">
        <f>SUM(I91)</f>
        <v>0</v>
      </c>
      <c r="J92" s="80">
        <f>SUM(J91)</f>
        <v>0</v>
      </c>
      <c r="K92" s="79">
        <f>SUM(K91)</f>
        <v>0</v>
      </c>
      <c r="L92" s="81">
        <f>SUM(L91)</f>
        <v>0</v>
      </c>
      <c r="M92" s="80">
        <f>SUM(M91)</f>
        <v>0</v>
      </c>
      <c r="N92" s="83">
        <f>SUM(N91:N91)</f>
        <v>250000</v>
      </c>
      <c r="O92" s="83">
        <f>SUM(O91:O91)</f>
        <v>250000</v>
      </c>
      <c r="P92" s="80"/>
      <c r="Q92" s="80"/>
      <c r="R92" s="82"/>
    </row>
    <row r="93" spans="1:18" ht="66" customHeight="1">
      <c r="A93" s="85">
        <v>68</v>
      </c>
      <c r="B93" s="86">
        <v>851</v>
      </c>
      <c r="C93" s="86">
        <v>85154</v>
      </c>
      <c r="D93" s="138">
        <v>6300</v>
      </c>
      <c r="E93" s="146" t="s">
        <v>68</v>
      </c>
      <c r="F93" s="21">
        <f t="shared" si="5"/>
        <v>15000</v>
      </c>
      <c r="G93" s="88"/>
      <c r="H93" s="37">
        <f>SUM(I93)</f>
        <v>15000</v>
      </c>
      <c r="I93" s="89">
        <v>15000</v>
      </c>
      <c r="J93" s="107"/>
      <c r="K93" s="113"/>
      <c r="L93" s="106"/>
      <c r="M93" s="91"/>
      <c r="N93" s="90"/>
      <c r="O93" s="89"/>
      <c r="P93" s="89"/>
      <c r="Q93" s="89"/>
      <c r="R93" s="92" t="s">
        <v>26</v>
      </c>
    </row>
    <row r="94" spans="1:18" ht="22.5" customHeight="1">
      <c r="A94" s="210" t="s">
        <v>101</v>
      </c>
      <c r="B94" s="210"/>
      <c r="C94" s="210"/>
      <c r="D94" s="210"/>
      <c r="E94" s="210"/>
      <c r="F94" s="83">
        <f>SUM(F93)</f>
        <v>15000</v>
      </c>
      <c r="G94" s="83">
        <f>SUM(G93)</f>
        <v>0</v>
      </c>
      <c r="H94" s="44">
        <f>I94+J94+L94+M94</f>
        <v>15000</v>
      </c>
      <c r="I94" s="80">
        <f>SUM(I93)</f>
        <v>15000</v>
      </c>
      <c r="J94" s="80"/>
      <c r="K94" s="79"/>
      <c r="L94" s="81"/>
      <c r="M94" s="83">
        <f>SUM(M93)</f>
        <v>0</v>
      </c>
      <c r="N94" s="83">
        <f>SUM(N93)</f>
        <v>0</v>
      </c>
      <c r="O94" s="83">
        <f>SUM(O93)</f>
        <v>0</v>
      </c>
      <c r="P94" s="80"/>
      <c r="Q94" s="80"/>
      <c r="R94" s="82"/>
    </row>
    <row r="95" spans="1:18" ht="68.25">
      <c r="A95" s="85">
        <v>69</v>
      </c>
      <c r="B95" s="86">
        <v>851</v>
      </c>
      <c r="C95" s="86">
        <v>85195</v>
      </c>
      <c r="D95" s="138">
        <v>6300</v>
      </c>
      <c r="E95" s="146" t="s">
        <v>68</v>
      </c>
      <c r="F95" s="21">
        <f t="shared" si="5"/>
        <v>10000</v>
      </c>
      <c r="G95" s="88"/>
      <c r="H95" s="37">
        <f>SUM(I95:M95)</f>
        <v>10000</v>
      </c>
      <c r="I95" s="89">
        <v>10000</v>
      </c>
      <c r="J95" s="107"/>
      <c r="K95" s="113"/>
      <c r="L95" s="106"/>
      <c r="M95" s="91"/>
      <c r="N95" s="90"/>
      <c r="O95" s="89"/>
      <c r="P95" s="89"/>
      <c r="Q95" s="89"/>
      <c r="R95" s="92" t="s">
        <v>26</v>
      </c>
    </row>
    <row r="96" spans="1:18" ht="22.5" customHeight="1">
      <c r="A96" s="210" t="s">
        <v>102</v>
      </c>
      <c r="B96" s="210"/>
      <c r="C96" s="210"/>
      <c r="D96" s="210"/>
      <c r="E96" s="210"/>
      <c r="F96" s="83">
        <f>SUM(F95)</f>
        <v>10000</v>
      </c>
      <c r="G96" s="83">
        <f>SUM(G95)</f>
        <v>0</v>
      </c>
      <c r="H96" s="44">
        <f>I96+J96+L96+M96</f>
        <v>10000</v>
      </c>
      <c r="I96" s="80">
        <f>SUM(I95)</f>
        <v>10000</v>
      </c>
      <c r="J96" s="80"/>
      <c r="K96" s="79"/>
      <c r="L96" s="81"/>
      <c r="M96" s="83">
        <f>SUM(M95)</f>
        <v>0</v>
      </c>
      <c r="N96" s="83">
        <f>SUM(N95)</f>
        <v>0</v>
      </c>
      <c r="O96" s="83">
        <f>SUM(O95)</f>
        <v>0</v>
      </c>
      <c r="P96" s="80"/>
      <c r="Q96" s="80"/>
      <c r="R96" s="82"/>
    </row>
    <row r="97" spans="1:18" ht="37.5" customHeight="1">
      <c r="A97" s="85">
        <v>70</v>
      </c>
      <c r="B97" s="86">
        <v>852</v>
      </c>
      <c r="C97" s="86">
        <v>85295</v>
      </c>
      <c r="D97" s="138">
        <v>6050</v>
      </c>
      <c r="E97" s="147" t="s">
        <v>103</v>
      </c>
      <c r="F97" s="21">
        <f t="shared" si="5"/>
        <v>4100000</v>
      </c>
      <c r="G97" s="88"/>
      <c r="H97" s="37">
        <f>SUM(I97:M97)</f>
        <v>0</v>
      </c>
      <c r="I97" s="89"/>
      <c r="J97" s="107"/>
      <c r="K97" s="113"/>
      <c r="L97" s="106"/>
      <c r="M97" s="91"/>
      <c r="N97" s="90">
        <v>100000</v>
      </c>
      <c r="O97" s="89">
        <v>500000</v>
      </c>
      <c r="P97" s="89">
        <v>2000000</v>
      </c>
      <c r="Q97" s="89">
        <v>1500000</v>
      </c>
      <c r="R97" s="92" t="s">
        <v>26</v>
      </c>
    </row>
    <row r="98" spans="1:18" ht="22.5" customHeight="1">
      <c r="A98" s="210" t="s">
        <v>104</v>
      </c>
      <c r="B98" s="210"/>
      <c r="C98" s="210"/>
      <c r="D98" s="210"/>
      <c r="E98" s="210"/>
      <c r="F98" s="83">
        <f>SUM(F97)</f>
        <v>4100000</v>
      </c>
      <c r="G98" s="83">
        <f>SUM(G97)</f>
        <v>0</v>
      </c>
      <c r="H98" s="44">
        <f>I98+J98+L98+M98</f>
        <v>0</v>
      </c>
      <c r="I98" s="80">
        <f>SUM(I97)</f>
        <v>0</v>
      </c>
      <c r="J98" s="80"/>
      <c r="K98" s="79"/>
      <c r="L98" s="81"/>
      <c r="M98" s="83">
        <f>SUM(M97)</f>
        <v>0</v>
      </c>
      <c r="N98" s="83">
        <f>SUM(N97)</f>
        <v>100000</v>
      </c>
      <c r="O98" s="83">
        <f>SUM(O97)</f>
        <v>500000</v>
      </c>
      <c r="P98" s="83">
        <f>SUM(P97)</f>
        <v>2000000</v>
      </c>
      <c r="Q98" s="83">
        <f>SUM(Q97)</f>
        <v>1500000</v>
      </c>
      <c r="R98" s="82"/>
    </row>
    <row r="99" spans="1:18" ht="42.75">
      <c r="A99" s="50">
        <v>71</v>
      </c>
      <c r="B99" s="51">
        <v>900</v>
      </c>
      <c r="C99" s="51">
        <v>90001</v>
      </c>
      <c r="D99" s="95">
        <v>6050</v>
      </c>
      <c r="E99" s="115" t="s">
        <v>105</v>
      </c>
      <c r="F99" s="21">
        <f t="shared" si="5"/>
        <v>19189</v>
      </c>
      <c r="G99" s="53">
        <v>19189</v>
      </c>
      <c r="H99" s="23"/>
      <c r="I99" s="62"/>
      <c r="J99" s="62"/>
      <c r="K99" s="61"/>
      <c r="L99" s="63"/>
      <c r="M99" s="64"/>
      <c r="N99" s="63"/>
      <c r="O99" s="62"/>
      <c r="P99" s="62"/>
      <c r="Q99" s="62"/>
      <c r="R99" s="27" t="s">
        <v>26</v>
      </c>
    </row>
    <row r="100" spans="1:18" ht="28.5">
      <c r="A100" s="58">
        <v>72</v>
      </c>
      <c r="B100" s="59"/>
      <c r="C100" s="59"/>
      <c r="D100" s="59"/>
      <c r="E100" s="60" t="s">
        <v>106</v>
      </c>
      <c r="F100" s="21">
        <f t="shared" si="5"/>
        <v>4770298</v>
      </c>
      <c r="G100" s="61">
        <v>3525270</v>
      </c>
      <c r="H100" s="23">
        <f>I100+J100+L100+M100</f>
        <v>1245028</v>
      </c>
      <c r="I100" s="62">
        <v>863549</v>
      </c>
      <c r="J100" s="62"/>
      <c r="K100" s="61"/>
      <c r="L100" s="63"/>
      <c r="M100" s="64">
        <v>381479</v>
      </c>
      <c r="N100" s="63"/>
      <c r="O100" s="62"/>
      <c r="P100" s="62"/>
      <c r="Q100" s="62"/>
      <c r="R100" s="27" t="s">
        <v>26</v>
      </c>
    </row>
    <row r="101" spans="1:18" ht="42.75">
      <c r="A101" s="58">
        <v>73</v>
      </c>
      <c r="B101" s="59"/>
      <c r="C101" s="59"/>
      <c r="D101" s="59"/>
      <c r="E101" s="60" t="s">
        <v>107</v>
      </c>
      <c r="F101" s="21">
        <f t="shared" si="5"/>
        <v>1259083</v>
      </c>
      <c r="G101" s="61">
        <v>50216</v>
      </c>
      <c r="H101" s="23">
        <f aca="true" t="shared" si="7" ref="H101:H110">I101+J101+L101+M101</f>
        <v>0</v>
      </c>
      <c r="I101" s="62"/>
      <c r="J101" s="62"/>
      <c r="K101" s="61"/>
      <c r="L101" s="63"/>
      <c r="M101" s="64"/>
      <c r="N101" s="63"/>
      <c r="O101" s="62">
        <v>287867</v>
      </c>
      <c r="P101" s="62">
        <v>921000</v>
      </c>
      <c r="Q101" s="62"/>
      <c r="R101" s="27" t="s">
        <v>26</v>
      </c>
    </row>
    <row r="102" spans="1:18" ht="57">
      <c r="A102" s="58">
        <v>74</v>
      </c>
      <c r="B102" s="59"/>
      <c r="C102" s="59"/>
      <c r="D102" s="59"/>
      <c r="E102" s="60" t="s">
        <v>108</v>
      </c>
      <c r="F102" s="21">
        <f t="shared" si="5"/>
        <v>6089440</v>
      </c>
      <c r="G102" s="61">
        <v>89440</v>
      </c>
      <c r="H102" s="23">
        <f t="shared" si="7"/>
        <v>0</v>
      </c>
      <c r="I102" s="62"/>
      <c r="J102" s="62"/>
      <c r="K102" s="61"/>
      <c r="L102" s="63"/>
      <c r="M102" s="64"/>
      <c r="N102" s="63"/>
      <c r="O102" s="62"/>
      <c r="P102" s="62">
        <v>250000</v>
      </c>
      <c r="Q102" s="62">
        <v>5750000</v>
      </c>
      <c r="R102" s="27" t="s">
        <v>26</v>
      </c>
    </row>
    <row r="103" spans="1:18" ht="99.75">
      <c r="A103" s="58">
        <v>75</v>
      </c>
      <c r="B103" s="59"/>
      <c r="C103" s="59"/>
      <c r="D103" s="59"/>
      <c r="E103" s="60" t="s">
        <v>109</v>
      </c>
      <c r="F103" s="21">
        <f t="shared" si="5"/>
        <v>20252</v>
      </c>
      <c r="G103" s="61">
        <v>20252</v>
      </c>
      <c r="H103" s="23">
        <f t="shared" si="7"/>
        <v>0</v>
      </c>
      <c r="I103" s="62"/>
      <c r="J103" s="62"/>
      <c r="K103" s="61"/>
      <c r="L103" s="63"/>
      <c r="M103" s="64"/>
      <c r="N103" s="63"/>
      <c r="O103" s="62"/>
      <c r="P103" s="62"/>
      <c r="Q103" s="62"/>
      <c r="R103" s="27" t="s">
        <v>26</v>
      </c>
    </row>
    <row r="104" spans="1:18" ht="57">
      <c r="A104" s="58">
        <v>76</v>
      </c>
      <c r="B104" s="59"/>
      <c r="C104" s="59"/>
      <c r="D104" s="59"/>
      <c r="E104" s="60" t="s">
        <v>110</v>
      </c>
      <c r="F104" s="21">
        <f t="shared" si="5"/>
        <v>10024460</v>
      </c>
      <c r="G104" s="61">
        <v>14460</v>
      </c>
      <c r="H104" s="23">
        <f t="shared" si="7"/>
        <v>10000</v>
      </c>
      <c r="I104" s="62">
        <v>10000</v>
      </c>
      <c r="J104" s="62"/>
      <c r="K104" s="61"/>
      <c r="L104" s="63"/>
      <c r="M104" s="64"/>
      <c r="N104" s="63">
        <v>250000</v>
      </c>
      <c r="O104" s="62">
        <v>9750000</v>
      </c>
      <c r="P104" s="62"/>
      <c r="Q104" s="62"/>
      <c r="R104" s="27" t="s">
        <v>26</v>
      </c>
    </row>
    <row r="105" spans="1:18" ht="57">
      <c r="A105" s="58">
        <v>77</v>
      </c>
      <c r="B105" s="59"/>
      <c r="C105" s="59"/>
      <c r="D105" s="59"/>
      <c r="E105" s="60" t="s">
        <v>111</v>
      </c>
      <c r="F105" s="21">
        <f t="shared" si="5"/>
        <v>2153505</v>
      </c>
      <c r="G105" s="61">
        <v>76656</v>
      </c>
      <c r="H105" s="23">
        <f t="shared" si="7"/>
        <v>0</v>
      </c>
      <c r="I105" s="62"/>
      <c r="J105" s="62"/>
      <c r="K105" s="61"/>
      <c r="L105" s="63"/>
      <c r="M105" s="64"/>
      <c r="N105" s="63"/>
      <c r="O105" s="62">
        <v>561849</v>
      </c>
      <c r="P105" s="62">
        <v>1515000</v>
      </c>
      <c r="Q105" s="62"/>
      <c r="R105" s="27" t="s">
        <v>26</v>
      </c>
    </row>
    <row r="106" spans="1:18" ht="42.75">
      <c r="A106" s="58">
        <v>78</v>
      </c>
      <c r="B106" s="59"/>
      <c r="C106" s="59"/>
      <c r="D106" s="59"/>
      <c r="E106" s="60" t="s">
        <v>112</v>
      </c>
      <c r="F106" s="21">
        <f t="shared" si="5"/>
        <v>35000</v>
      </c>
      <c r="G106" s="61"/>
      <c r="H106" s="23">
        <f t="shared" si="7"/>
        <v>0</v>
      </c>
      <c r="I106" s="62"/>
      <c r="J106" s="62"/>
      <c r="K106" s="61"/>
      <c r="L106" s="63"/>
      <c r="M106" s="64"/>
      <c r="N106" s="63">
        <v>35000</v>
      </c>
      <c r="O106" s="62"/>
      <c r="P106" s="62"/>
      <c r="Q106" s="62"/>
      <c r="R106" s="27" t="s">
        <v>26</v>
      </c>
    </row>
    <row r="107" spans="1:18" ht="42.75">
      <c r="A107" s="58">
        <v>79</v>
      </c>
      <c r="B107" s="59"/>
      <c r="C107" s="59"/>
      <c r="D107" s="59"/>
      <c r="E107" s="60" t="s">
        <v>113</v>
      </c>
      <c r="F107" s="21">
        <f t="shared" si="5"/>
        <v>25000</v>
      </c>
      <c r="G107" s="61"/>
      <c r="H107" s="23">
        <f t="shared" si="7"/>
        <v>0</v>
      </c>
      <c r="I107" s="62"/>
      <c r="J107" s="62"/>
      <c r="K107" s="61"/>
      <c r="L107" s="63"/>
      <c r="M107" s="64"/>
      <c r="N107" s="63">
        <v>25000</v>
      </c>
      <c r="O107" s="62"/>
      <c r="P107" s="62"/>
      <c r="Q107" s="62"/>
      <c r="R107" s="27" t="s">
        <v>26</v>
      </c>
    </row>
    <row r="108" spans="1:18" ht="57">
      <c r="A108" s="58">
        <v>80</v>
      </c>
      <c r="B108" s="59"/>
      <c r="C108" s="59"/>
      <c r="D108" s="59"/>
      <c r="E108" s="60" t="s">
        <v>114</v>
      </c>
      <c r="F108" s="21">
        <f t="shared" si="5"/>
        <v>75000</v>
      </c>
      <c r="G108" s="61"/>
      <c r="H108" s="23">
        <f t="shared" si="7"/>
        <v>0</v>
      </c>
      <c r="I108" s="62"/>
      <c r="J108" s="62"/>
      <c r="K108" s="61"/>
      <c r="L108" s="63"/>
      <c r="M108" s="64"/>
      <c r="N108" s="63">
        <v>75000</v>
      </c>
      <c r="O108" s="62"/>
      <c r="P108" s="62"/>
      <c r="Q108" s="62"/>
      <c r="R108" s="27" t="s">
        <v>26</v>
      </c>
    </row>
    <row r="109" spans="1:18" ht="42.75">
      <c r="A109" s="58">
        <v>81</v>
      </c>
      <c r="B109" s="59"/>
      <c r="C109" s="59"/>
      <c r="D109" s="59"/>
      <c r="E109" s="77" t="s">
        <v>115</v>
      </c>
      <c r="F109" s="21">
        <f t="shared" si="5"/>
        <v>1050000</v>
      </c>
      <c r="G109" s="70"/>
      <c r="H109" s="23">
        <f t="shared" si="7"/>
        <v>50000</v>
      </c>
      <c r="I109" s="71">
        <v>50000</v>
      </c>
      <c r="J109" s="71"/>
      <c r="K109" s="70"/>
      <c r="L109" s="72"/>
      <c r="M109" s="73"/>
      <c r="N109" s="72">
        <v>500000</v>
      </c>
      <c r="O109" s="71">
        <v>500000</v>
      </c>
      <c r="P109" s="71"/>
      <c r="Q109" s="71"/>
      <c r="R109" s="27" t="s">
        <v>26</v>
      </c>
    </row>
    <row r="110" spans="1:18" ht="42.75">
      <c r="A110" s="74">
        <v>82</v>
      </c>
      <c r="B110" s="75"/>
      <c r="C110" s="75"/>
      <c r="D110" s="120"/>
      <c r="E110" s="77" t="s">
        <v>116</v>
      </c>
      <c r="F110" s="21">
        <f t="shared" si="5"/>
        <v>8008762</v>
      </c>
      <c r="G110" s="70">
        <v>8762</v>
      </c>
      <c r="H110" s="23">
        <f t="shared" si="7"/>
        <v>0</v>
      </c>
      <c r="I110" s="71"/>
      <c r="J110" s="71"/>
      <c r="K110" s="70"/>
      <c r="L110" s="72"/>
      <c r="M110" s="73"/>
      <c r="N110" s="72"/>
      <c r="O110" s="71">
        <v>250000</v>
      </c>
      <c r="P110" s="71">
        <v>7750000</v>
      </c>
      <c r="Q110" s="71"/>
      <c r="R110" s="42" t="s">
        <v>26</v>
      </c>
    </row>
    <row r="111" spans="1:18" ht="24.75" customHeight="1">
      <c r="A111" s="211" t="s">
        <v>117</v>
      </c>
      <c r="B111" s="211"/>
      <c r="C111" s="211"/>
      <c r="D111" s="211"/>
      <c r="E111" s="211"/>
      <c r="F111" s="79">
        <f>SUM(F99:F110)</f>
        <v>33529989</v>
      </c>
      <c r="G111" s="79">
        <f>SUM(G99:G110)</f>
        <v>3804245</v>
      </c>
      <c r="H111" s="44">
        <f aca="true" t="shared" si="8" ref="H111:H131">I111+J111+L111+M111</f>
        <v>1305028</v>
      </c>
      <c r="I111" s="80">
        <f>SUM(I99:I110)</f>
        <v>923549</v>
      </c>
      <c r="J111" s="80">
        <f>SUM(J99:J110)</f>
        <v>0</v>
      </c>
      <c r="K111" s="79"/>
      <c r="L111" s="81">
        <f aca="true" t="shared" si="9" ref="L111:Q111">SUM(L99:L110)</f>
        <v>0</v>
      </c>
      <c r="M111" s="83">
        <f t="shared" si="9"/>
        <v>381479</v>
      </c>
      <c r="N111" s="83">
        <f t="shared" si="9"/>
        <v>885000</v>
      </c>
      <c r="O111" s="83">
        <f t="shared" si="9"/>
        <v>11349716</v>
      </c>
      <c r="P111" s="83">
        <f t="shared" si="9"/>
        <v>10436000</v>
      </c>
      <c r="Q111" s="83">
        <f t="shared" si="9"/>
        <v>5750000</v>
      </c>
      <c r="R111" s="148"/>
    </row>
    <row r="112" spans="1:18" ht="44.25" customHeight="1">
      <c r="A112" s="85">
        <v>83</v>
      </c>
      <c r="B112" s="86">
        <v>900</v>
      </c>
      <c r="C112" s="86">
        <v>90015</v>
      </c>
      <c r="D112" s="86">
        <v>6050</v>
      </c>
      <c r="E112" s="149" t="s">
        <v>118</v>
      </c>
      <c r="F112" s="21">
        <f t="shared" si="5"/>
        <v>200000</v>
      </c>
      <c r="G112" s="88">
        <v>0</v>
      </c>
      <c r="H112" s="37">
        <f t="shared" si="8"/>
        <v>200000</v>
      </c>
      <c r="I112" s="89">
        <v>200000</v>
      </c>
      <c r="J112" s="89"/>
      <c r="K112" s="88"/>
      <c r="L112" s="90"/>
      <c r="M112" s="91"/>
      <c r="N112" s="90"/>
      <c r="O112" s="89"/>
      <c r="P112" s="89"/>
      <c r="Q112" s="89"/>
      <c r="R112" s="92" t="s">
        <v>26</v>
      </c>
    </row>
    <row r="113" spans="1:18" ht="27" customHeight="1">
      <c r="A113" s="211" t="s">
        <v>119</v>
      </c>
      <c r="B113" s="211"/>
      <c r="C113" s="211"/>
      <c r="D113" s="211"/>
      <c r="E113" s="211"/>
      <c r="F113" s="79">
        <f>F112</f>
        <v>200000</v>
      </c>
      <c r="G113" s="79">
        <f>G112</f>
        <v>0</v>
      </c>
      <c r="H113" s="44">
        <f t="shared" si="8"/>
        <v>200000</v>
      </c>
      <c r="I113" s="80">
        <f>I112</f>
        <v>200000</v>
      </c>
      <c r="J113" s="80">
        <f>J112</f>
        <v>0</v>
      </c>
      <c r="K113" s="79"/>
      <c r="L113" s="81"/>
      <c r="M113" s="83"/>
      <c r="N113" s="81"/>
      <c r="O113" s="80"/>
      <c r="P113" s="80"/>
      <c r="Q113" s="80"/>
      <c r="R113" s="150"/>
    </row>
    <row r="114" spans="1:18" ht="28.5">
      <c r="A114" s="50">
        <v>84</v>
      </c>
      <c r="B114" s="51">
        <v>900</v>
      </c>
      <c r="C114" s="51">
        <v>90095</v>
      </c>
      <c r="D114" s="95">
        <v>6050</v>
      </c>
      <c r="E114" s="20" t="s">
        <v>120</v>
      </c>
      <c r="F114" s="21">
        <f t="shared" si="5"/>
        <v>400000</v>
      </c>
      <c r="G114" s="53">
        <v>0</v>
      </c>
      <c r="H114" s="23">
        <f t="shared" si="8"/>
        <v>400000</v>
      </c>
      <c r="I114" s="54">
        <v>400000</v>
      </c>
      <c r="J114" s="54"/>
      <c r="K114" s="53"/>
      <c r="L114" s="55"/>
      <c r="M114" s="56"/>
      <c r="N114" s="55"/>
      <c r="O114" s="54"/>
      <c r="P114" s="54"/>
      <c r="Q114" s="54"/>
      <c r="R114" s="57" t="s">
        <v>26</v>
      </c>
    </row>
    <row r="115" spans="1:18" ht="42.75">
      <c r="A115" s="58">
        <v>85</v>
      </c>
      <c r="B115" s="59"/>
      <c r="C115" s="59"/>
      <c r="D115" s="59"/>
      <c r="E115" s="151" t="s">
        <v>121</v>
      </c>
      <c r="F115" s="21">
        <f t="shared" si="5"/>
        <v>300086</v>
      </c>
      <c r="G115" s="61">
        <v>86</v>
      </c>
      <c r="H115" s="23"/>
      <c r="I115" s="62"/>
      <c r="J115" s="62"/>
      <c r="K115" s="61"/>
      <c r="L115" s="63"/>
      <c r="M115" s="64"/>
      <c r="N115" s="63"/>
      <c r="O115" s="62">
        <v>100000</v>
      </c>
      <c r="P115" s="62">
        <v>200000</v>
      </c>
      <c r="Q115" s="62"/>
      <c r="R115" s="27" t="s">
        <v>26</v>
      </c>
    </row>
    <row r="116" spans="1:18" ht="28.5">
      <c r="A116" s="58">
        <v>86</v>
      </c>
      <c r="B116" s="59"/>
      <c r="C116" s="59"/>
      <c r="D116" s="59"/>
      <c r="E116" s="152" t="s">
        <v>122</v>
      </c>
      <c r="F116" s="21">
        <f t="shared" si="5"/>
        <v>530000</v>
      </c>
      <c r="G116" s="61"/>
      <c r="H116" s="23">
        <f t="shared" si="8"/>
        <v>530000</v>
      </c>
      <c r="I116" s="62">
        <v>530000</v>
      </c>
      <c r="J116" s="62"/>
      <c r="K116" s="61"/>
      <c r="L116" s="63"/>
      <c r="M116" s="64"/>
      <c r="N116" s="63"/>
      <c r="O116" s="62"/>
      <c r="P116" s="62"/>
      <c r="Q116" s="62"/>
      <c r="R116" s="27" t="s">
        <v>26</v>
      </c>
    </row>
    <row r="117" spans="1:18" ht="42.75">
      <c r="A117" s="58">
        <v>87</v>
      </c>
      <c r="B117" s="59"/>
      <c r="C117" s="59"/>
      <c r="D117" s="59"/>
      <c r="E117" s="151" t="s">
        <v>123</v>
      </c>
      <c r="F117" s="21">
        <f t="shared" si="5"/>
        <v>285938</v>
      </c>
      <c r="G117" s="70">
        <v>15938</v>
      </c>
      <c r="H117" s="23">
        <f t="shared" si="8"/>
        <v>270000</v>
      </c>
      <c r="I117" s="71">
        <v>270000</v>
      </c>
      <c r="J117" s="71"/>
      <c r="K117" s="70"/>
      <c r="L117" s="72"/>
      <c r="M117" s="73"/>
      <c r="N117" s="72"/>
      <c r="O117" s="71"/>
      <c r="P117" s="71"/>
      <c r="Q117" s="71"/>
      <c r="R117" s="27" t="s">
        <v>26</v>
      </c>
    </row>
    <row r="118" spans="1:18" ht="57">
      <c r="A118" s="58">
        <v>88</v>
      </c>
      <c r="B118" s="153"/>
      <c r="C118" s="153"/>
      <c r="D118" s="59"/>
      <c r="E118" s="151" t="s">
        <v>124</v>
      </c>
      <c r="F118" s="21">
        <f t="shared" si="5"/>
        <v>2500132</v>
      </c>
      <c r="G118" s="70">
        <v>132</v>
      </c>
      <c r="H118" s="23">
        <f t="shared" si="8"/>
        <v>150000</v>
      </c>
      <c r="I118" s="71">
        <v>150000</v>
      </c>
      <c r="J118" s="71"/>
      <c r="K118" s="70"/>
      <c r="L118" s="72"/>
      <c r="M118" s="73"/>
      <c r="N118" s="72">
        <v>100000</v>
      </c>
      <c r="O118" s="71">
        <v>250000</v>
      </c>
      <c r="P118" s="71">
        <v>1000000</v>
      </c>
      <c r="Q118" s="71">
        <v>1000000</v>
      </c>
      <c r="R118" s="27" t="s">
        <v>26</v>
      </c>
    </row>
    <row r="119" spans="1:18" ht="44.25" customHeight="1">
      <c r="A119" s="58">
        <v>89</v>
      </c>
      <c r="B119" s="153"/>
      <c r="C119" s="153"/>
      <c r="D119" s="59"/>
      <c r="E119" s="151" t="s">
        <v>125</v>
      </c>
      <c r="F119" s="21">
        <f t="shared" si="5"/>
        <v>1025000</v>
      </c>
      <c r="G119" s="70"/>
      <c r="H119" s="23">
        <f t="shared" si="8"/>
        <v>25000</v>
      </c>
      <c r="I119" s="71">
        <v>25000</v>
      </c>
      <c r="J119" s="71"/>
      <c r="K119" s="70"/>
      <c r="L119" s="72"/>
      <c r="M119" s="73"/>
      <c r="N119" s="72">
        <v>500000</v>
      </c>
      <c r="O119" s="71">
        <v>500000</v>
      </c>
      <c r="P119" s="71"/>
      <c r="Q119" s="71"/>
      <c r="R119" s="27" t="s">
        <v>26</v>
      </c>
    </row>
    <row r="120" spans="1:18" ht="42.75">
      <c r="A120" s="58">
        <v>90</v>
      </c>
      <c r="B120" s="153"/>
      <c r="C120" s="153"/>
      <c r="D120" s="59"/>
      <c r="E120" s="151" t="s">
        <v>126</v>
      </c>
      <c r="F120" s="21">
        <f t="shared" si="5"/>
        <v>1075000</v>
      </c>
      <c r="G120" s="70"/>
      <c r="H120" s="23">
        <f t="shared" si="8"/>
        <v>75000</v>
      </c>
      <c r="I120" s="71">
        <v>75000</v>
      </c>
      <c r="J120" s="71"/>
      <c r="K120" s="70"/>
      <c r="L120" s="72"/>
      <c r="M120" s="73"/>
      <c r="N120" s="72">
        <v>250000</v>
      </c>
      <c r="O120" s="71">
        <v>500000</v>
      </c>
      <c r="P120" s="71">
        <v>250000</v>
      </c>
      <c r="Q120" s="71"/>
      <c r="R120" s="27" t="s">
        <v>26</v>
      </c>
    </row>
    <row r="121" spans="1:18" ht="85.5">
      <c r="A121" s="74">
        <v>91</v>
      </c>
      <c r="B121" s="154"/>
      <c r="C121" s="154"/>
      <c r="D121" s="59"/>
      <c r="E121" s="151" t="s">
        <v>127</v>
      </c>
      <c r="F121" s="21">
        <f t="shared" si="5"/>
        <v>100000</v>
      </c>
      <c r="G121" s="70"/>
      <c r="H121" s="78">
        <f t="shared" si="8"/>
        <v>100000</v>
      </c>
      <c r="I121" s="71">
        <v>100000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26</v>
      </c>
    </row>
    <row r="122" spans="1:18" ht="42.75">
      <c r="A122" s="74">
        <v>92</v>
      </c>
      <c r="B122" s="154"/>
      <c r="C122" s="154"/>
      <c r="D122" s="75"/>
      <c r="E122" s="151" t="s">
        <v>128</v>
      </c>
      <c r="F122" s="21">
        <f t="shared" si="5"/>
        <v>100000</v>
      </c>
      <c r="G122" s="70"/>
      <c r="H122" s="78">
        <f t="shared" si="8"/>
        <v>100000</v>
      </c>
      <c r="I122" s="71">
        <v>100000</v>
      </c>
      <c r="J122" s="71"/>
      <c r="K122" s="70"/>
      <c r="L122" s="72"/>
      <c r="M122" s="73"/>
      <c r="N122" s="72"/>
      <c r="O122" s="71"/>
      <c r="P122" s="71"/>
      <c r="Q122" s="71"/>
      <c r="R122" s="42"/>
    </row>
    <row r="123" spans="1:18" ht="42.75">
      <c r="A123" s="74">
        <v>93</v>
      </c>
      <c r="B123" s="154"/>
      <c r="C123" s="154"/>
      <c r="D123" s="120"/>
      <c r="E123" s="151" t="s">
        <v>129</v>
      </c>
      <c r="F123" s="21">
        <f t="shared" si="5"/>
        <v>25000</v>
      </c>
      <c r="G123" s="70"/>
      <c r="H123" s="37">
        <f t="shared" si="8"/>
        <v>25000</v>
      </c>
      <c r="I123" s="71">
        <v>25000</v>
      </c>
      <c r="J123" s="71"/>
      <c r="K123" s="70"/>
      <c r="L123" s="72"/>
      <c r="M123" s="73"/>
      <c r="N123" s="72"/>
      <c r="O123" s="71"/>
      <c r="P123" s="71"/>
      <c r="Q123" s="71"/>
      <c r="R123" s="42" t="s">
        <v>26</v>
      </c>
    </row>
    <row r="124" spans="1:18" ht="22.5" customHeight="1">
      <c r="A124" s="211" t="s">
        <v>130</v>
      </c>
      <c r="B124" s="211"/>
      <c r="C124" s="211"/>
      <c r="D124" s="211"/>
      <c r="E124" s="211"/>
      <c r="F124" s="84">
        <f>SUM(F114:F123)</f>
        <v>6341156</v>
      </c>
      <c r="G124" s="84">
        <f>SUM(G114:G123)</f>
        <v>16156</v>
      </c>
      <c r="H124" s="44">
        <f t="shared" si="8"/>
        <v>1675000</v>
      </c>
      <c r="I124" s="80">
        <f aca="true" t="shared" si="10" ref="I124:R124">SUM(I114:I123)</f>
        <v>1675000</v>
      </c>
      <c r="J124" s="80">
        <f t="shared" si="10"/>
        <v>0</v>
      </c>
      <c r="K124" s="79"/>
      <c r="L124" s="81">
        <f t="shared" si="10"/>
        <v>0</v>
      </c>
      <c r="M124" s="83">
        <f t="shared" si="10"/>
        <v>0</v>
      </c>
      <c r="N124" s="148">
        <f>SUM(N114:N123)</f>
        <v>850000</v>
      </c>
      <c r="O124" s="83">
        <f>SUM(O114:O123)</f>
        <v>1350000</v>
      </c>
      <c r="P124" s="83">
        <f>SUM(P114:P123)</f>
        <v>1450000</v>
      </c>
      <c r="Q124" s="83">
        <f>SUM(Q114:Q123)</f>
        <v>1000000</v>
      </c>
      <c r="R124" s="150">
        <f t="shared" si="10"/>
        <v>0</v>
      </c>
    </row>
    <row r="125" spans="1:18" ht="35.25" customHeight="1">
      <c r="A125" s="155">
        <v>94</v>
      </c>
      <c r="B125" s="95">
        <v>921</v>
      </c>
      <c r="C125" s="95">
        <v>92109</v>
      </c>
      <c r="D125" s="130">
        <v>6050</v>
      </c>
      <c r="E125" s="139" t="s">
        <v>131</v>
      </c>
      <c r="F125" s="21">
        <f t="shared" si="5"/>
        <v>1825000</v>
      </c>
      <c r="G125" s="88"/>
      <c r="H125" s="37">
        <f t="shared" si="8"/>
        <v>25000</v>
      </c>
      <c r="I125" s="89">
        <v>25000</v>
      </c>
      <c r="J125" s="89"/>
      <c r="K125" s="88"/>
      <c r="L125" s="90"/>
      <c r="M125" s="91"/>
      <c r="N125" s="90">
        <v>300000</v>
      </c>
      <c r="O125" s="89">
        <v>1500000</v>
      </c>
      <c r="P125" s="89"/>
      <c r="Q125" s="89"/>
      <c r="R125" s="92" t="s">
        <v>26</v>
      </c>
    </row>
    <row r="126" spans="1:18" ht="22.5" customHeight="1">
      <c r="A126" s="210" t="s">
        <v>132</v>
      </c>
      <c r="B126" s="210"/>
      <c r="C126" s="210"/>
      <c r="D126" s="210"/>
      <c r="E126" s="210"/>
      <c r="F126" s="79">
        <f>SUM(F125)</f>
        <v>1825000</v>
      </c>
      <c r="G126" s="79">
        <f>SUM(G125)</f>
        <v>0</v>
      </c>
      <c r="H126" s="44">
        <f t="shared" si="8"/>
        <v>25000</v>
      </c>
      <c r="I126" s="80">
        <f>SUM(I125:I125)</f>
        <v>25000</v>
      </c>
      <c r="J126" s="80">
        <f>SUM(J125:J125)</f>
        <v>0</v>
      </c>
      <c r="K126" s="79"/>
      <c r="L126" s="81">
        <f aca="true" t="shared" si="11" ref="L126:Q126">SUM(L125:L125)</f>
        <v>0</v>
      </c>
      <c r="M126" s="83">
        <f t="shared" si="11"/>
        <v>0</v>
      </c>
      <c r="N126" s="81">
        <f t="shared" si="11"/>
        <v>300000</v>
      </c>
      <c r="O126" s="81">
        <f t="shared" si="11"/>
        <v>1500000</v>
      </c>
      <c r="P126" s="81">
        <f t="shared" si="11"/>
        <v>0</v>
      </c>
      <c r="Q126" s="81">
        <f t="shared" si="11"/>
        <v>0</v>
      </c>
      <c r="R126" s="156"/>
    </row>
    <row r="127" spans="1:18" ht="35.25" customHeight="1">
      <c r="A127" s="157">
        <v>95</v>
      </c>
      <c r="B127" s="158">
        <v>926</v>
      </c>
      <c r="C127" s="158">
        <v>92601</v>
      </c>
      <c r="D127" s="159">
        <v>6050</v>
      </c>
      <c r="E127" s="160" t="s">
        <v>133</v>
      </c>
      <c r="F127" s="21">
        <f t="shared" si="5"/>
        <v>11357117</v>
      </c>
      <c r="G127" s="161">
        <v>182117</v>
      </c>
      <c r="H127" s="162">
        <f t="shared" si="8"/>
        <v>75000</v>
      </c>
      <c r="I127" s="163">
        <v>75000</v>
      </c>
      <c r="J127" s="163"/>
      <c r="K127" s="161"/>
      <c r="L127" s="164"/>
      <c r="M127" s="165"/>
      <c r="N127" s="166">
        <v>100000</v>
      </c>
      <c r="O127" s="163">
        <v>1000000</v>
      </c>
      <c r="P127" s="163">
        <v>5000000</v>
      </c>
      <c r="Q127" s="163">
        <v>5000000</v>
      </c>
      <c r="R127" s="167" t="s">
        <v>26</v>
      </c>
    </row>
    <row r="128" spans="1:18" ht="100.5">
      <c r="A128" s="58">
        <v>96</v>
      </c>
      <c r="B128" s="59"/>
      <c r="C128" s="59"/>
      <c r="D128" s="116"/>
      <c r="E128" s="60" t="s">
        <v>134</v>
      </c>
      <c r="F128" s="21">
        <f t="shared" si="5"/>
        <v>90000</v>
      </c>
      <c r="G128" s="61"/>
      <c r="H128" s="168">
        <f t="shared" si="8"/>
        <v>90000</v>
      </c>
      <c r="I128" s="62">
        <v>90000</v>
      </c>
      <c r="J128" s="62"/>
      <c r="K128" s="61"/>
      <c r="L128" s="169"/>
      <c r="M128" s="64"/>
      <c r="N128" s="63"/>
      <c r="O128" s="62"/>
      <c r="P128" s="62"/>
      <c r="Q128" s="62"/>
      <c r="R128" s="117"/>
    </row>
    <row r="129" spans="1:18" ht="67.5" customHeight="1">
      <c r="A129" s="170">
        <v>97</v>
      </c>
      <c r="B129" s="171"/>
      <c r="C129" s="172"/>
      <c r="D129" s="173">
        <v>6050</v>
      </c>
      <c r="E129" s="174" t="s">
        <v>135</v>
      </c>
      <c r="F129" s="21">
        <f t="shared" si="5"/>
        <v>725000</v>
      </c>
      <c r="G129" s="175"/>
      <c r="H129" s="176">
        <f>I129+J129+L129+M129</f>
        <v>725000</v>
      </c>
      <c r="I129" s="177">
        <v>725000</v>
      </c>
      <c r="J129" s="177"/>
      <c r="K129" s="175"/>
      <c r="L129" s="178"/>
      <c r="M129" s="179"/>
      <c r="N129" s="180"/>
      <c r="O129" s="177"/>
      <c r="P129" s="177"/>
      <c r="Q129" s="177"/>
      <c r="R129" s="181" t="s">
        <v>26</v>
      </c>
    </row>
    <row r="130" spans="1:18" ht="22.5" customHeight="1">
      <c r="A130" s="212" t="s">
        <v>136</v>
      </c>
      <c r="B130" s="212"/>
      <c r="C130" s="212"/>
      <c r="D130" s="212"/>
      <c r="E130" s="182"/>
      <c r="F130" s="183">
        <f>SUM(F127:F129)</f>
        <v>12172117</v>
      </c>
      <c r="G130" s="183">
        <f>SUM(G127:G129)</f>
        <v>182117</v>
      </c>
      <c r="H130" s="184">
        <f t="shared" si="8"/>
        <v>890000</v>
      </c>
      <c r="I130" s="185">
        <f>SUM(I127:I129)</f>
        <v>890000</v>
      </c>
      <c r="J130" s="177">
        <f>SUM(J127)</f>
        <v>0</v>
      </c>
      <c r="K130" s="175"/>
      <c r="L130" s="180">
        <f aca="true" t="shared" si="12" ref="L130:Q130">SUM(L127)</f>
        <v>0</v>
      </c>
      <c r="M130" s="179">
        <f t="shared" si="12"/>
        <v>0</v>
      </c>
      <c r="N130" s="178">
        <f t="shared" si="12"/>
        <v>100000</v>
      </c>
      <c r="O130" s="178">
        <f t="shared" si="12"/>
        <v>1000000</v>
      </c>
      <c r="P130" s="178">
        <f t="shared" si="12"/>
        <v>5000000</v>
      </c>
      <c r="Q130" s="178">
        <f t="shared" si="12"/>
        <v>5000000</v>
      </c>
      <c r="R130" s="186"/>
    </row>
    <row r="131" spans="1:22" ht="32.25" customHeight="1">
      <c r="A131" s="187"/>
      <c r="B131" s="188"/>
      <c r="C131" s="189"/>
      <c r="D131" s="213" t="s">
        <v>137</v>
      </c>
      <c r="E131" s="213"/>
      <c r="F131" s="79">
        <f>F17+F57+F59+F62+F68+F72+F85+F92+F88+F90+F98+F111+F113+F124+F126+F130+F96+F55+F94+F70</f>
        <v>134588848</v>
      </c>
      <c r="G131" s="79">
        <f>G17+G57+G59+G62+G68+G72+G85+G92+G88+G90+G111+G113+G124+G126+G130+G96+G55</f>
        <v>11285086</v>
      </c>
      <c r="H131" s="44">
        <f t="shared" si="8"/>
        <v>14138206</v>
      </c>
      <c r="I131" s="79">
        <f>I17+I57+I59+I62+I68+I72+I85+I92+I88+I98+I90+I111+I113+I124+I126+I130+I96+I55+I94+I70</f>
        <v>11488355</v>
      </c>
      <c r="J131" s="79">
        <f>J17+J57+J59+J62+J68+J72+J85+J92+J88+J98+J90+J111+J113+J124+J126+J130+J96+J55+J94+J70</f>
        <v>0</v>
      </c>
      <c r="K131" s="79"/>
      <c r="L131" s="84">
        <f aca="true" t="shared" si="13" ref="L131:Q131">L17+L57+L59+L62+L68+L72+L85+L92+L88+L98+L90+L111+L113+L124+L126+L130+L96+L55+L94+L70</f>
        <v>0</v>
      </c>
      <c r="M131" s="79">
        <f t="shared" si="13"/>
        <v>2649851</v>
      </c>
      <c r="N131" s="79">
        <f t="shared" si="13"/>
        <v>7989840</v>
      </c>
      <c r="O131" s="79">
        <f t="shared" si="13"/>
        <v>41524716</v>
      </c>
      <c r="P131" s="79">
        <f t="shared" si="13"/>
        <v>46401000</v>
      </c>
      <c r="Q131" s="79">
        <f t="shared" si="13"/>
        <v>13250000</v>
      </c>
      <c r="R131" s="83">
        <f>R17+R57+R59+R62+R68+R72+R85+R92+R88+R90+R111+R113+R124+R126+R130+R96+R55</f>
        <v>0</v>
      </c>
      <c r="S131" s="190"/>
      <c r="T131" s="191"/>
      <c r="U131" s="190"/>
      <c r="V131" s="190"/>
    </row>
    <row r="132" spans="4:18" ht="12.75">
      <c r="D132" s="192"/>
      <c r="E132" s="193"/>
      <c r="F132" s="194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</row>
    <row r="133" spans="4:18" ht="14.25" customHeight="1">
      <c r="D133" s="192"/>
      <c r="E133" s="193"/>
      <c r="F133" s="36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</row>
    <row r="134" spans="4:18" ht="18" customHeight="1">
      <c r="D134" s="192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5" t="s">
        <v>138</v>
      </c>
      <c r="P134" s="195"/>
      <c r="Q134" s="195"/>
      <c r="R134" s="193"/>
    </row>
    <row r="135" spans="4:18" ht="15">
      <c r="D135" s="192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5"/>
      <c r="P135" s="195"/>
      <c r="Q135" s="195"/>
      <c r="R135" s="193"/>
    </row>
    <row r="136" spans="4:18" ht="15">
      <c r="D136" s="192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5"/>
      <c r="P136" s="195"/>
      <c r="Q136" s="195"/>
      <c r="R136" s="193"/>
    </row>
    <row r="137" spans="4:18" ht="15">
      <c r="D137" s="192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5" t="s">
        <v>139</v>
      </c>
      <c r="P137" s="195"/>
      <c r="Q137" s="195"/>
      <c r="R137" s="193"/>
    </row>
    <row r="138" spans="15:17" ht="15">
      <c r="O138" s="195"/>
      <c r="P138" s="195"/>
      <c r="Q138" s="195"/>
    </row>
    <row r="139" ht="12">
      <c r="G139" s="196"/>
    </row>
  </sheetData>
  <mergeCells count="39">
    <mergeCell ref="D131:E131"/>
    <mergeCell ref="A113:E113"/>
    <mergeCell ref="A124:E124"/>
    <mergeCell ref="A126:E126"/>
    <mergeCell ref="A130:D130"/>
    <mergeCell ref="A94:E94"/>
    <mergeCell ref="A96:E96"/>
    <mergeCell ref="A98:E98"/>
    <mergeCell ref="A111:E111"/>
    <mergeCell ref="A85:E85"/>
    <mergeCell ref="A88:E88"/>
    <mergeCell ref="A90:E90"/>
    <mergeCell ref="A92:E92"/>
    <mergeCell ref="A62:E62"/>
    <mergeCell ref="A68:E68"/>
    <mergeCell ref="A70:E70"/>
    <mergeCell ref="A72:E72"/>
    <mergeCell ref="A17:E17"/>
    <mergeCell ref="A55:E55"/>
    <mergeCell ref="A57:E57"/>
    <mergeCell ref="A59:E59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2007-08-10T12:10:57Z</dcterms:modified>
  <cp:category/>
  <cp:version/>
  <cp:contentType/>
  <cp:contentStatus/>
</cp:coreProperties>
</file>