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<sst xmlns="http://schemas.openxmlformats.org/spreadsheetml/2006/main" count="247" uniqueCount="146">
  <si>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</si>
  <si>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</si>
  <si>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</si>
  <si>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</si>
  <si>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</si>
  <si>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</si>
  <si>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</si>
  <si>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</si>
  <si>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</si>
  <si>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</si>
  <si>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</si>
  <si>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</si>
  <si>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</si>
  <si>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</si>
  <si>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</si>
  <si>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</si>
  <si>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</si>
  <si>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</si>
  <si>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</si>
  <si>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</si>
  <si>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</si>
  <si>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</si>
  <si>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</si>
  <si>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</si>
  <si>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</si>
  <si>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</si>
  <si>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</si>
  <si>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</si>
  <si>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</si>
  <si>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</si>
  <si>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</si>
  <si>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</si>
  <si>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2002-2005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</si>
  <si>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</si>
  <si>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</si>
  <si>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</si>
  <si>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</si>
  <si>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</si>
  <si>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</si>
  <si>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</si>
  <si>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</si>
  <si>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</si>
  <si>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</si>
  <si>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</si>
  <si>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</si>
  <si>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</si>
  <si>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</si>
  <si>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</si>
  <si>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</si>
  <si>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</si>
  <si>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Przewodniczący Rady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</si>
  <si>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</si>
  <si>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</si>
  <si>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</si>
  <si>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</si>
  <si>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</si>
  <si>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</si>
  <si>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</si>
  <si>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</si>
  <si>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</si>
  <si>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</si>
  <si>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</si>
  <si>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</si>
  <si>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</si>
  <si>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203-2008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</si>
  <si>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</si>
  <si>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</si>
  <si>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</si>
  <si>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</si>
  <si>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</si>
  <si>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</si>
  <si>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</si>
  <si>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</si>
  <si>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</si>
  <si>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</si>
  <si>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</si>
  <si>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</si>
  <si>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</si>
  <si>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</si>
  <si>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15.Modernizacja drogi gminnej w Leszczydole Nowinach (ul.Szkolna)</t>
  </si>
  <si>
    <t>Wojciech Chodkowski</t>
  </si>
  <si>
    <t>8.Budowa obwodnicy śródmieścia Wyszkowa - etap I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</si>
  <si>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</si>
  <si>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</si>
  <si>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</si>
  <si>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</si>
  <si>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</si>
  <si>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</si>
  <si>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</si>
  <si>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</si>
  <si>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</si>
  <si>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</si>
  <si>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</si>
  <si>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</si>
  <si>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</si>
  <si>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</si>
  <si>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</si>
  <si>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</si>
  <si>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</si>
  <si>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</si>
  <si>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</si>
  <si>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</si>
  <si>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</si>
  <si>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5. Koncepcja kompleksowego odwodnienia osiedli Rybienko Leśne, Rybienko Łochowskie,Latoszek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</si>
  <si>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</si>
  <si>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</si>
  <si>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</si>
  <si>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</si>
  <si>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</si>
  <si>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 xml:space="preserve">3.Dotacja celowa z budżetu na finansowanie lub dofinansowanie kosztów realizacji inwestycji i zakupów inwestycyjnych zakładów budżetowych     </t>
  </si>
  <si>
    <t>4. Remonty szkół</t>
  </si>
  <si>
    <t>5.Zakupy inwestycyjne</t>
  </si>
  <si>
    <t>2.Termomodernizacja budynku Szkoły Podstawowej nr 3</t>
  </si>
  <si>
    <t>Ogółem rozdz. 85195</t>
  </si>
  <si>
    <t>1.Wydatki na pomoc finansową udzielaną między jednostkami samorządu terytorialnego na dofinansowanie własnych zadań inwestycyjnych i zakupów inwestycyjnych.</t>
  </si>
  <si>
    <t>6.Budowa chodników wzdłuż dróg krajowych</t>
  </si>
  <si>
    <t>7. Budowa chodnika wzdłuż ul.Pułtuskiej ( do cmentarza)</t>
  </si>
  <si>
    <t>9.Budowa infrastruktury w ramach czynów społecznych</t>
  </si>
  <si>
    <t>9.Budowa obwodnicy śródmieścia Wyszkowa - etap II</t>
  </si>
  <si>
    <t>2000-2005</t>
  </si>
  <si>
    <t>17.Remont ulicy Gen.Wł.Sikorskiego ( od ul.Pułtuskiej do ul.Radosnej)</t>
  </si>
  <si>
    <t>18. Modernizacja ul.Handlowej</t>
  </si>
  <si>
    <t>19. Budowa drogi w Ślubowie</t>
  </si>
  <si>
    <t>20.Budowa ulicy Polnej et.II</t>
  </si>
  <si>
    <t>21.Budowa ulic na os.Zakręzie  i Skarpa</t>
  </si>
  <si>
    <t>22. Budowa drogi w Skuszewie</t>
  </si>
  <si>
    <t>23.Dostosowanie dróg gminnych położonych wzdłuż ul.Serockiej do drogi krajowej</t>
  </si>
  <si>
    <t>24. Budowa ciągu pieszo-jezdnego w ul.Pogodnej</t>
  </si>
  <si>
    <t>25.Budowa ciągu pieszo-jezdnego w ul.Strażackiej</t>
  </si>
  <si>
    <t xml:space="preserve">26.Budowa ulicy Łącznej </t>
  </si>
  <si>
    <t>27.Remont nawierzchni wjazdu z ul 3 Maja</t>
  </si>
  <si>
    <t>28.Remont ulicy Gen.J.Sowińskiego</t>
  </si>
  <si>
    <t>29.Przebudowa ulicy Zakręzie</t>
  </si>
  <si>
    <t>30.Budowa ulicy Szpitalnej (dokumentacja)</t>
  </si>
  <si>
    <t>31.Przebudowa ul. Aleja Wolności</t>
  </si>
  <si>
    <t>32.Wydatki na pomoc finansową udzielaną między jednostkami samorządu terytorialnego na dofinansowanie własnych zadań inwestycyjnych i zakupów inwestycyjnych.</t>
  </si>
  <si>
    <t>2005-2006</t>
  </si>
  <si>
    <t>Załącznik Nr 5</t>
  </si>
  <si>
    <t>14.Modernizacja drogi gminnej w Kamieńczyku (ul.Piłsudskiego)</t>
  </si>
  <si>
    <t>3.Budowa chodników m.in.:ul.11 Listopada, ul.Wąska,ul.S.Okrzei, ul.Gen.Wł.Sikorskiego</t>
  </si>
  <si>
    <t>8.Budowa parkingu przy ul.11 Listopada</t>
  </si>
  <si>
    <t>Ogółem rozdz. 85212</t>
  </si>
  <si>
    <t>1. Zakup sprzętu komputerowego</t>
  </si>
  <si>
    <t>32.Przebudowa ul.Pułtuskiej od ul.Gen.Wł.Sikorskiego do ul.Zakolejowej</t>
  </si>
  <si>
    <t>z dnia 20 czerwca 2005r.</t>
  </si>
  <si>
    <t>do Uchwały Nr XXXVII/34/2005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</si>
</sst>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47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3" fontId="5" fillId="0" borderId="48" xfId="0" applyNumberFormat="1" applyFont="1" applyBorder="1" applyAlignment="1">
      <alignment horizontal="right" wrapText="1"/>
    </xf>
    <xf numFmtId="3" fontId="5" fillId="0" borderId="46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="60" zoomScaleNormal="75" workbookViewId="0" topLeftCell="D1">
      <selection activeCell="J7" sqref="J7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3" t="s">
        <v>137</v>
      </c>
      <c r="N1" s="12"/>
      <c r="O1" s="5"/>
    </row>
    <row r="2" spans="2:15" ht="14.25">
      <c r="B2" s="1" t="s">
        <v>12</v>
      </c>
      <c r="M2" s="73" t="s">
        <v>145</v>
      </c>
      <c r="N2" s="12"/>
      <c r="O2" s="5"/>
    </row>
    <row r="3" spans="8:15" ht="14.25">
      <c r="H3" s="7"/>
      <c r="I3" s="7"/>
      <c r="J3" s="7"/>
      <c r="K3" s="7"/>
      <c r="M3" s="73" t="s">
        <v>9</v>
      </c>
      <c r="N3" s="12"/>
      <c r="O3" s="5"/>
    </row>
    <row r="4" spans="13:15" ht="14.25">
      <c r="M4" s="73" t="s">
        <v>144</v>
      </c>
      <c r="N4" s="12"/>
      <c r="O4" s="5"/>
    </row>
    <row r="5" ht="12">
      <c r="O5" s="3"/>
    </row>
    <row r="6" spans="1:16" ht="15.75">
      <c r="A6" s="192" t="s">
        <v>10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95" t="s">
        <v>51</v>
      </c>
      <c r="D9" s="9"/>
      <c r="E9" s="9"/>
      <c r="F9" s="198" t="s">
        <v>2</v>
      </c>
      <c r="G9" s="199"/>
      <c r="H9" s="199"/>
      <c r="I9" s="199"/>
      <c r="J9" s="199"/>
      <c r="K9" s="199"/>
      <c r="L9" s="199"/>
      <c r="M9" s="200"/>
      <c r="N9" s="200"/>
      <c r="O9" s="200"/>
      <c r="P9" s="201"/>
    </row>
    <row r="10" spans="1:16" ht="25.5" customHeight="1">
      <c r="A10" s="11" t="s">
        <v>37</v>
      </c>
      <c r="B10" s="12" t="s">
        <v>0</v>
      </c>
      <c r="C10" s="196"/>
      <c r="D10" s="193" t="s">
        <v>6</v>
      </c>
      <c r="E10" s="169" t="s">
        <v>11</v>
      </c>
      <c r="F10" s="205" t="s">
        <v>1</v>
      </c>
      <c r="G10" s="202">
        <v>2005</v>
      </c>
      <c r="H10" s="203"/>
      <c r="I10" s="203"/>
      <c r="J10" s="203"/>
      <c r="K10" s="203"/>
      <c r="L10" s="204"/>
      <c r="M10" s="171">
        <v>2006</v>
      </c>
      <c r="N10" s="172"/>
      <c r="O10" s="39">
        <v>2007</v>
      </c>
      <c r="P10" s="13" t="s">
        <v>3</v>
      </c>
    </row>
    <row r="11" spans="1:16" ht="25.5" customHeight="1">
      <c r="A11" s="11"/>
      <c r="B11" s="12"/>
      <c r="C11" s="196"/>
      <c r="D11" s="193"/>
      <c r="E11" s="169"/>
      <c r="F11" s="206"/>
      <c r="G11" s="64"/>
      <c r="H11" s="173" t="s">
        <v>34</v>
      </c>
      <c r="I11" s="174"/>
      <c r="J11" s="173" t="s">
        <v>5</v>
      </c>
      <c r="K11" s="175"/>
      <c r="L11" s="208"/>
      <c r="M11" s="56"/>
      <c r="N11" s="39"/>
      <c r="O11" s="94"/>
      <c r="P11" s="42"/>
    </row>
    <row r="12" spans="1:16" ht="54.75" customHeight="1">
      <c r="A12" s="14"/>
      <c r="B12" s="15"/>
      <c r="C12" s="197"/>
      <c r="D12" s="194"/>
      <c r="E12" s="170"/>
      <c r="F12" s="207"/>
      <c r="G12" s="65" t="s">
        <v>35</v>
      </c>
      <c r="H12" s="66" t="s">
        <v>42</v>
      </c>
      <c r="I12" s="66" t="s">
        <v>38</v>
      </c>
      <c r="J12" s="66" t="s">
        <v>59</v>
      </c>
      <c r="K12" s="66" t="s">
        <v>60</v>
      </c>
      <c r="L12" s="67" t="s">
        <v>39</v>
      </c>
      <c r="M12" s="63" t="s">
        <v>4</v>
      </c>
      <c r="N12" s="40" t="s">
        <v>46</v>
      </c>
      <c r="O12" s="41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2">
        <v>6</v>
      </c>
      <c r="G13" s="68">
        <v>7</v>
      </c>
      <c r="H13" s="69">
        <v>8</v>
      </c>
      <c r="I13" s="69">
        <v>9</v>
      </c>
      <c r="J13" s="69">
        <v>10</v>
      </c>
      <c r="K13" s="69">
        <v>11</v>
      </c>
      <c r="L13" s="70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69</v>
      </c>
      <c r="C14" s="13" t="s">
        <v>31</v>
      </c>
      <c r="D14" s="36">
        <v>2006</v>
      </c>
      <c r="E14" s="74">
        <f aca="true" t="shared" si="0" ref="E14:E99">F14+G14+M14+N14+O14+P14</f>
        <v>12000</v>
      </c>
      <c r="F14" s="75"/>
      <c r="G14" s="76">
        <f aca="true" t="shared" si="1" ref="G14:G102">H14+J14+K14+L14</f>
        <v>0</v>
      </c>
      <c r="H14" s="77"/>
      <c r="I14" s="77"/>
      <c r="J14" s="77"/>
      <c r="K14" s="77"/>
      <c r="L14" s="78"/>
      <c r="M14" s="79">
        <v>12000</v>
      </c>
      <c r="N14" s="80"/>
      <c r="O14" s="18"/>
      <c r="P14" s="18"/>
    </row>
    <row r="15" spans="1:16" ht="42.75">
      <c r="A15" s="24"/>
      <c r="B15" s="16" t="s">
        <v>70</v>
      </c>
      <c r="C15" s="13" t="s">
        <v>31</v>
      </c>
      <c r="D15" s="36" t="s">
        <v>29</v>
      </c>
      <c r="E15" s="74">
        <f t="shared" si="0"/>
        <v>350000</v>
      </c>
      <c r="F15" s="75">
        <v>12160</v>
      </c>
      <c r="G15" s="76">
        <f t="shared" si="1"/>
        <v>0</v>
      </c>
      <c r="H15" s="77"/>
      <c r="I15" s="77"/>
      <c r="J15" s="77"/>
      <c r="K15" s="77"/>
      <c r="L15" s="81"/>
      <c r="M15" s="82">
        <v>87840</v>
      </c>
      <c r="N15" s="93">
        <v>250000</v>
      </c>
      <c r="O15" s="18"/>
      <c r="P15" s="18"/>
    </row>
    <row r="16" spans="1:16" ht="29.25" thickBot="1">
      <c r="A16" s="26"/>
      <c r="B16" s="44" t="s">
        <v>71</v>
      </c>
      <c r="C16" s="43" t="s">
        <v>31</v>
      </c>
      <c r="D16" s="45" t="s">
        <v>29</v>
      </c>
      <c r="E16" s="83">
        <f t="shared" si="0"/>
        <v>835000</v>
      </c>
      <c r="F16" s="84"/>
      <c r="G16" s="85">
        <f t="shared" si="1"/>
        <v>0</v>
      </c>
      <c r="H16" s="86"/>
      <c r="I16" s="86"/>
      <c r="J16" s="86"/>
      <c r="K16" s="86"/>
      <c r="L16" s="87"/>
      <c r="M16" s="88">
        <v>205000</v>
      </c>
      <c r="N16" s="89">
        <v>630000</v>
      </c>
      <c r="O16" s="50"/>
      <c r="P16" s="51"/>
    </row>
    <row r="17" spans="1:16" ht="27" customHeight="1" thickBot="1">
      <c r="A17" s="180" t="s">
        <v>25</v>
      </c>
      <c r="B17" s="181"/>
      <c r="C17" s="46"/>
      <c r="D17" s="47"/>
      <c r="E17" s="90">
        <f t="shared" si="0"/>
        <v>1197000</v>
      </c>
      <c r="F17" s="154">
        <f>SUM(F14:F16)</f>
        <v>12160</v>
      </c>
      <c r="G17" s="91">
        <f t="shared" si="1"/>
        <v>0</v>
      </c>
      <c r="H17" s="92">
        <f aca="true" t="shared" si="2" ref="H17:P17">H14+H16+H15</f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92">
        <f t="shared" si="2"/>
        <v>0</v>
      </c>
      <c r="M17" s="92">
        <f t="shared" si="2"/>
        <v>304840</v>
      </c>
      <c r="N17" s="92">
        <f t="shared" si="2"/>
        <v>880000</v>
      </c>
      <c r="O17" s="52">
        <f t="shared" si="2"/>
        <v>0</v>
      </c>
      <c r="P17" s="52">
        <f t="shared" si="2"/>
        <v>0</v>
      </c>
    </row>
    <row r="18" spans="1:16" ht="28.5">
      <c r="A18" s="24">
        <v>60016</v>
      </c>
      <c r="B18" s="16" t="s">
        <v>27</v>
      </c>
      <c r="C18" s="37" t="s">
        <v>31</v>
      </c>
      <c r="D18" s="38" t="s">
        <v>52</v>
      </c>
      <c r="E18" s="74">
        <f t="shared" si="0"/>
        <v>982639</v>
      </c>
      <c r="F18" s="95">
        <v>772639</v>
      </c>
      <c r="G18" s="96">
        <f t="shared" si="1"/>
        <v>0</v>
      </c>
      <c r="H18" s="97"/>
      <c r="I18" s="97"/>
      <c r="J18" s="97"/>
      <c r="K18" s="97"/>
      <c r="L18" s="98"/>
      <c r="M18" s="99">
        <v>210000</v>
      </c>
      <c r="N18" s="100"/>
      <c r="O18" s="100"/>
      <c r="P18" s="14"/>
    </row>
    <row r="19" spans="1:16" ht="48" customHeight="1">
      <c r="A19" s="30"/>
      <c r="B19" s="27" t="s">
        <v>102</v>
      </c>
      <c r="C19" s="13" t="s">
        <v>31</v>
      </c>
      <c r="D19" s="25" t="s">
        <v>119</v>
      </c>
      <c r="E19" s="74">
        <f>F19+G19+M19+N19+O19+P19</f>
        <v>574607</v>
      </c>
      <c r="F19" s="101">
        <v>249607</v>
      </c>
      <c r="G19" s="102">
        <f t="shared" si="1"/>
        <v>25000</v>
      </c>
      <c r="H19" s="103">
        <v>25000</v>
      </c>
      <c r="I19" s="103"/>
      <c r="J19" s="103"/>
      <c r="K19" s="103"/>
      <c r="L19" s="104">
        <v>0</v>
      </c>
      <c r="M19" s="105">
        <v>300000</v>
      </c>
      <c r="N19" s="103"/>
      <c r="O19" s="103"/>
      <c r="P19" s="103"/>
    </row>
    <row r="20" spans="1:16" ht="28.5">
      <c r="A20" s="30"/>
      <c r="B20" s="31" t="s">
        <v>53</v>
      </c>
      <c r="C20" s="13" t="s">
        <v>31</v>
      </c>
      <c r="D20" s="25" t="s">
        <v>44</v>
      </c>
      <c r="E20" s="74">
        <f>F20+G20+M20+N20+O20+P20</f>
        <v>325096</v>
      </c>
      <c r="F20" s="101">
        <v>96</v>
      </c>
      <c r="G20" s="102">
        <f t="shared" si="1"/>
        <v>0</v>
      </c>
      <c r="H20" s="103">
        <v>0</v>
      </c>
      <c r="I20" s="103"/>
      <c r="J20" s="103"/>
      <c r="K20" s="103"/>
      <c r="L20" s="104"/>
      <c r="M20" s="105">
        <v>325000</v>
      </c>
      <c r="N20" s="103"/>
      <c r="O20" s="80"/>
      <c r="P20" s="80"/>
    </row>
    <row r="21" spans="1:16" ht="42.75">
      <c r="A21" s="24"/>
      <c r="B21" s="31" t="s">
        <v>54</v>
      </c>
      <c r="C21" s="13" t="s">
        <v>31</v>
      </c>
      <c r="D21" s="25" t="s">
        <v>30</v>
      </c>
      <c r="E21" s="74">
        <f t="shared" si="0"/>
        <v>2520000</v>
      </c>
      <c r="F21" s="101"/>
      <c r="G21" s="102">
        <f t="shared" si="1"/>
        <v>0</v>
      </c>
      <c r="H21" s="106"/>
      <c r="I21" s="106"/>
      <c r="J21" s="106"/>
      <c r="K21" s="106"/>
      <c r="L21" s="104"/>
      <c r="M21" s="105"/>
      <c r="N21" s="103"/>
      <c r="O21" s="80">
        <v>2520000</v>
      </c>
      <c r="P21" s="80"/>
    </row>
    <row r="22" spans="1:16" ht="28.5">
      <c r="A22" s="24"/>
      <c r="B22" s="31" t="s">
        <v>55</v>
      </c>
      <c r="C22" s="13" t="s">
        <v>31</v>
      </c>
      <c r="D22" s="25" t="s">
        <v>28</v>
      </c>
      <c r="E22" s="74">
        <f t="shared" si="0"/>
        <v>2850000</v>
      </c>
      <c r="F22" s="101">
        <v>43911</v>
      </c>
      <c r="G22" s="102">
        <f t="shared" si="1"/>
        <v>665000</v>
      </c>
      <c r="H22" s="106">
        <v>665000</v>
      </c>
      <c r="I22" s="106">
        <v>200000</v>
      </c>
      <c r="J22" s="106"/>
      <c r="K22" s="106"/>
      <c r="L22" s="104"/>
      <c r="M22" s="105">
        <v>321164</v>
      </c>
      <c r="N22" s="103">
        <v>1819925</v>
      </c>
      <c r="O22" s="93"/>
      <c r="P22" s="80"/>
    </row>
    <row r="23" spans="1:16" ht="57">
      <c r="A23" s="24"/>
      <c r="B23" s="31" t="s">
        <v>72</v>
      </c>
      <c r="C23" s="13" t="s">
        <v>31</v>
      </c>
      <c r="D23" s="25" t="s">
        <v>32</v>
      </c>
      <c r="E23" s="74">
        <f t="shared" si="0"/>
        <v>1497457</v>
      </c>
      <c r="F23" s="101">
        <v>20130</v>
      </c>
      <c r="G23" s="102">
        <f t="shared" si="1"/>
        <v>460000</v>
      </c>
      <c r="H23" s="106">
        <v>460000</v>
      </c>
      <c r="I23" s="106">
        <v>200000</v>
      </c>
      <c r="J23" s="106"/>
      <c r="K23" s="106"/>
      <c r="L23" s="104"/>
      <c r="M23" s="105">
        <v>152599</v>
      </c>
      <c r="N23" s="103">
        <v>864728</v>
      </c>
      <c r="O23" s="93"/>
      <c r="P23" s="80"/>
    </row>
    <row r="24" spans="1:16" ht="28.5">
      <c r="A24" s="24"/>
      <c r="B24" s="31" t="s">
        <v>73</v>
      </c>
      <c r="C24" s="13" t="s">
        <v>31</v>
      </c>
      <c r="D24" s="25">
        <v>2005</v>
      </c>
      <c r="E24" s="74">
        <f t="shared" si="0"/>
        <v>300000</v>
      </c>
      <c r="F24" s="101"/>
      <c r="G24" s="102">
        <f t="shared" si="1"/>
        <v>300000</v>
      </c>
      <c r="H24" s="106">
        <v>300000</v>
      </c>
      <c r="I24" s="106"/>
      <c r="J24" s="106"/>
      <c r="K24" s="106"/>
      <c r="L24" s="104"/>
      <c r="M24" s="105"/>
      <c r="N24" s="103"/>
      <c r="O24" s="93"/>
      <c r="P24" s="80"/>
    </row>
    <row r="25" spans="1:16" ht="42.75">
      <c r="A25" s="30"/>
      <c r="B25" s="13" t="s">
        <v>81</v>
      </c>
      <c r="C25" s="13" t="s">
        <v>31</v>
      </c>
      <c r="D25" s="36" t="s">
        <v>28</v>
      </c>
      <c r="E25" s="74">
        <f t="shared" si="0"/>
        <v>5930848</v>
      </c>
      <c r="F25" s="107">
        <v>625902</v>
      </c>
      <c r="G25" s="102">
        <f t="shared" si="1"/>
        <v>5304946</v>
      </c>
      <c r="H25" s="108">
        <v>1179946</v>
      </c>
      <c r="I25" s="108">
        <v>600000</v>
      </c>
      <c r="J25" s="108"/>
      <c r="K25" s="108"/>
      <c r="L25" s="109">
        <v>4125000</v>
      </c>
      <c r="M25" s="110"/>
      <c r="N25" s="111"/>
      <c r="O25" s="111"/>
      <c r="P25" s="103"/>
    </row>
    <row r="26" spans="1:16" ht="42.75">
      <c r="A26" s="30"/>
      <c r="B26" s="13" t="s">
        <v>118</v>
      </c>
      <c r="C26" s="13" t="s">
        <v>31</v>
      </c>
      <c r="D26" s="36" t="s">
        <v>74</v>
      </c>
      <c r="E26" s="74">
        <f t="shared" si="0"/>
        <v>7000000</v>
      </c>
      <c r="F26" s="107"/>
      <c r="G26" s="102"/>
      <c r="H26" s="108"/>
      <c r="I26" s="108"/>
      <c r="J26" s="108"/>
      <c r="K26" s="108"/>
      <c r="L26" s="109"/>
      <c r="M26" s="110">
        <v>1000000</v>
      </c>
      <c r="N26" s="111">
        <v>2625000</v>
      </c>
      <c r="O26" s="111">
        <v>3375000</v>
      </c>
      <c r="P26" s="103"/>
    </row>
    <row r="27" spans="1:16" ht="57">
      <c r="A27" s="24"/>
      <c r="B27" s="31" t="s">
        <v>75</v>
      </c>
      <c r="C27" s="13" t="s">
        <v>31</v>
      </c>
      <c r="D27" s="25" t="s">
        <v>62</v>
      </c>
      <c r="E27" s="163">
        <f t="shared" si="0"/>
        <v>1660000</v>
      </c>
      <c r="F27" s="101"/>
      <c r="G27" s="102">
        <f t="shared" si="1"/>
        <v>0</v>
      </c>
      <c r="H27" s="106"/>
      <c r="I27" s="106"/>
      <c r="J27" s="106"/>
      <c r="K27" s="106"/>
      <c r="L27" s="104"/>
      <c r="M27" s="105"/>
      <c r="N27" s="103"/>
      <c r="O27" s="93"/>
      <c r="P27" s="80">
        <v>1660000</v>
      </c>
    </row>
    <row r="28" spans="1:16" ht="42.75">
      <c r="A28" s="24"/>
      <c r="B28" s="31" t="s">
        <v>76</v>
      </c>
      <c r="C28" s="13" t="s">
        <v>31</v>
      </c>
      <c r="D28" s="25" t="s">
        <v>29</v>
      </c>
      <c r="E28" s="74">
        <f t="shared" si="0"/>
        <v>2504000</v>
      </c>
      <c r="F28" s="101">
        <v>4000</v>
      </c>
      <c r="G28" s="102">
        <f t="shared" si="1"/>
        <v>0</v>
      </c>
      <c r="H28" s="106"/>
      <c r="I28" s="106"/>
      <c r="J28" s="106"/>
      <c r="K28" s="106"/>
      <c r="L28" s="104"/>
      <c r="M28" s="105">
        <v>625000</v>
      </c>
      <c r="N28" s="103">
        <v>1875000</v>
      </c>
      <c r="O28" s="93"/>
      <c r="P28" s="80"/>
    </row>
    <row r="29" spans="1:16" ht="42.75">
      <c r="A29" s="24"/>
      <c r="B29" s="13" t="s">
        <v>77</v>
      </c>
      <c r="C29" s="13" t="s">
        <v>31</v>
      </c>
      <c r="D29" s="25">
        <v>2006</v>
      </c>
      <c r="E29" s="74">
        <f t="shared" si="0"/>
        <v>30000</v>
      </c>
      <c r="F29" s="101"/>
      <c r="G29" s="102">
        <f t="shared" si="1"/>
        <v>0</v>
      </c>
      <c r="H29" s="106"/>
      <c r="I29" s="106"/>
      <c r="J29" s="106"/>
      <c r="K29" s="106"/>
      <c r="L29" s="104"/>
      <c r="M29" s="105">
        <v>30000</v>
      </c>
      <c r="N29" s="103"/>
      <c r="O29" s="93"/>
      <c r="P29" s="80"/>
    </row>
    <row r="30" spans="1:16" ht="42.75">
      <c r="A30" s="24"/>
      <c r="B30" s="13" t="s">
        <v>78</v>
      </c>
      <c r="C30" s="13" t="s">
        <v>31</v>
      </c>
      <c r="D30" s="25">
        <v>2006</v>
      </c>
      <c r="E30" s="74">
        <f t="shared" si="0"/>
        <v>40000</v>
      </c>
      <c r="F30" s="101"/>
      <c r="G30" s="102">
        <f t="shared" si="1"/>
        <v>0</v>
      </c>
      <c r="H30" s="106"/>
      <c r="I30" s="106"/>
      <c r="J30" s="106"/>
      <c r="K30" s="106"/>
      <c r="L30" s="104"/>
      <c r="M30" s="105">
        <v>40000</v>
      </c>
      <c r="N30" s="103"/>
      <c r="O30" s="93"/>
      <c r="P30" s="80"/>
    </row>
    <row r="31" spans="1:16" ht="49.5" customHeight="1">
      <c r="A31" s="24"/>
      <c r="B31" s="13" t="s">
        <v>138</v>
      </c>
      <c r="C31" s="13" t="s">
        <v>31</v>
      </c>
      <c r="D31" s="25">
        <v>2005</v>
      </c>
      <c r="E31" s="74">
        <f t="shared" si="0"/>
        <v>396161</v>
      </c>
      <c r="F31" s="101">
        <v>2800</v>
      </c>
      <c r="G31" s="102">
        <f t="shared" si="1"/>
        <v>393361</v>
      </c>
      <c r="H31" s="106">
        <v>393361</v>
      </c>
      <c r="I31" s="106"/>
      <c r="J31" s="106"/>
      <c r="K31" s="106"/>
      <c r="L31" s="104"/>
      <c r="M31" s="105"/>
      <c r="N31" s="103"/>
      <c r="O31" s="93"/>
      <c r="P31" s="80"/>
    </row>
    <row r="32" spans="1:16" ht="42.75">
      <c r="A32" s="24"/>
      <c r="B32" s="33" t="s">
        <v>79</v>
      </c>
      <c r="C32" s="13" t="s">
        <v>31</v>
      </c>
      <c r="D32" s="25" t="s">
        <v>40</v>
      </c>
      <c r="E32" s="74">
        <f t="shared" si="0"/>
        <v>1688997</v>
      </c>
      <c r="F32" s="101">
        <v>32160</v>
      </c>
      <c r="G32" s="102">
        <f t="shared" si="1"/>
        <v>590000</v>
      </c>
      <c r="H32" s="106">
        <v>590000</v>
      </c>
      <c r="I32" s="106"/>
      <c r="J32" s="106"/>
      <c r="K32" s="106"/>
      <c r="L32" s="104"/>
      <c r="M32" s="105">
        <v>151526</v>
      </c>
      <c r="N32" s="103">
        <v>915311</v>
      </c>
      <c r="O32" s="93"/>
      <c r="P32" s="80"/>
    </row>
    <row r="33" spans="1:16" ht="57">
      <c r="A33" s="24"/>
      <c r="B33" s="31" t="s">
        <v>85</v>
      </c>
      <c r="C33" s="13" t="s">
        <v>31</v>
      </c>
      <c r="D33" s="25" t="s">
        <v>40</v>
      </c>
      <c r="E33" s="74">
        <f t="shared" si="0"/>
        <v>397329</v>
      </c>
      <c r="F33" s="101">
        <v>231934</v>
      </c>
      <c r="G33" s="102">
        <f t="shared" si="1"/>
        <v>165395</v>
      </c>
      <c r="H33" s="106">
        <v>165395</v>
      </c>
      <c r="I33" s="106"/>
      <c r="J33" s="106"/>
      <c r="K33" s="106"/>
      <c r="L33" s="104"/>
      <c r="M33" s="105"/>
      <c r="N33" s="103"/>
      <c r="O33" s="93"/>
      <c r="P33" s="80"/>
    </row>
    <row r="34" spans="1:16" ht="57">
      <c r="A34" s="24"/>
      <c r="B34" s="31" t="s">
        <v>120</v>
      </c>
      <c r="C34" s="13" t="s">
        <v>31</v>
      </c>
      <c r="D34" s="25" t="s">
        <v>136</v>
      </c>
      <c r="E34" s="74">
        <f t="shared" si="0"/>
        <v>620000</v>
      </c>
      <c r="F34" s="101"/>
      <c r="G34" s="102">
        <f t="shared" si="1"/>
        <v>620000</v>
      </c>
      <c r="H34" s="103">
        <v>620000</v>
      </c>
      <c r="I34" s="103"/>
      <c r="J34" s="103"/>
      <c r="K34" s="103"/>
      <c r="L34" s="104"/>
      <c r="M34" s="105"/>
      <c r="N34" s="103"/>
      <c r="O34" s="103"/>
      <c r="P34" s="103"/>
    </row>
    <row r="35" spans="1:16" ht="28.5">
      <c r="A35" s="24"/>
      <c r="B35" s="27" t="s">
        <v>121</v>
      </c>
      <c r="C35" s="13" t="s">
        <v>31</v>
      </c>
      <c r="D35" s="25" t="s">
        <v>63</v>
      </c>
      <c r="E35" s="74">
        <f t="shared" si="0"/>
        <v>300000</v>
      </c>
      <c r="F35" s="101">
        <v>433</v>
      </c>
      <c r="G35" s="102">
        <f t="shared" si="1"/>
        <v>0</v>
      </c>
      <c r="H35" s="103">
        <v>0</v>
      </c>
      <c r="I35" s="103"/>
      <c r="J35" s="103"/>
      <c r="K35" s="103"/>
      <c r="L35" s="104"/>
      <c r="M35" s="105"/>
      <c r="N35" s="103"/>
      <c r="O35" s="103"/>
      <c r="P35" s="80">
        <v>299567</v>
      </c>
    </row>
    <row r="36" spans="1:16" ht="28.5">
      <c r="A36" s="24"/>
      <c r="B36" s="31" t="s">
        <v>122</v>
      </c>
      <c r="C36" s="13" t="s">
        <v>31</v>
      </c>
      <c r="D36" s="25" t="s">
        <v>62</v>
      </c>
      <c r="E36" s="74">
        <f t="shared" si="0"/>
        <v>1660000</v>
      </c>
      <c r="F36" s="101">
        <v>96</v>
      </c>
      <c r="G36" s="102">
        <f t="shared" si="1"/>
        <v>0</v>
      </c>
      <c r="H36" s="106"/>
      <c r="I36" s="106"/>
      <c r="J36" s="106"/>
      <c r="K36" s="106"/>
      <c r="L36" s="104"/>
      <c r="M36" s="105"/>
      <c r="N36" s="103"/>
      <c r="O36" s="93"/>
      <c r="P36" s="80">
        <v>1659904</v>
      </c>
    </row>
    <row r="37" spans="1:16" ht="28.5">
      <c r="A37" s="24"/>
      <c r="B37" s="31" t="s">
        <v>123</v>
      </c>
      <c r="C37" s="13" t="s">
        <v>31</v>
      </c>
      <c r="D37" s="25" t="s">
        <v>30</v>
      </c>
      <c r="E37" s="74">
        <f t="shared" si="0"/>
        <v>300000</v>
      </c>
      <c r="F37" s="101"/>
      <c r="G37" s="102">
        <f t="shared" si="1"/>
        <v>0</v>
      </c>
      <c r="H37" s="106"/>
      <c r="I37" s="106"/>
      <c r="J37" s="106"/>
      <c r="K37" s="106"/>
      <c r="L37" s="104"/>
      <c r="M37" s="105"/>
      <c r="N37" s="103"/>
      <c r="O37" s="93">
        <v>300000</v>
      </c>
      <c r="P37" s="80"/>
    </row>
    <row r="38" spans="1:16" ht="28.5">
      <c r="A38" s="24"/>
      <c r="B38" s="31" t="s">
        <v>124</v>
      </c>
      <c r="C38" s="13" t="s">
        <v>31</v>
      </c>
      <c r="D38" s="25">
        <v>2006</v>
      </c>
      <c r="E38" s="74">
        <f t="shared" si="0"/>
        <v>70000</v>
      </c>
      <c r="F38" s="101"/>
      <c r="G38" s="102">
        <f t="shared" si="1"/>
        <v>0</v>
      </c>
      <c r="H38" s="106"/>
      <c r="I38" s="106"/>
      <c r="J38" s="106"/>
      <c r="K38" s="106"/>
      <c r="L38" s="104"/>
      <c r="M38" s="105">
        <v>70000</v>
      </c>
      <c r="N38" s="103"/>
      <c r="O38" s="93"/>
      <c r="P38" s="80"/>
    </row>
    <row r="39" spans="1:16" ht="28.5">
      <c r="A39" s="24"/>
      <c r="B39" s="43" t="s">
        <v>125</v>
      </c>
      <c r="C39" s="13" t="s">
        <v>31</v>
      </c>
      <c r="D39" s="50" t="s">
        <v>64</v>
      </c>
      <c r="E39" s="74">
        <f t="shared" si="0"/>
        <v>1440000</v>
      </c>
      <c r="F39" s="101"/>
      <c r="G39" s="102">
        <f t="shared" si="1"/>
        <v>0</v>
      </c>
      <c r="H39" s="106"/>
      <c r="I39" s="106"/>
      <c r="J39" s="106"/>
      <c r="K39" s="106"/>
      <c r="L39" s="104"/>
      <c r="M39" s="105"/>
      <c r="N39" s="103"/>
      <c r="O39" s="93"/>
      <c r="P39" s="80">
        <v>1440000</v>
      </c>
    </row>
    <row r="40" spans="1:16" ht="57">
      <c r="A40" s="24"/>
      <c r="B40" s="43" t="s">
        <v>126</v>
      </c>
      <c r="C40" s="43" t="s">
        <v>31</v>
      </c>
      <c r="D40" s="50" t="s">
        <v>65</v>
      </c>
      <c r="E40" s="74">
        <f t="shared" si="0"/>
        <v>2500000</v>
      </c>
      <c r="F40" s="112"/>
      <c r="G40" s="102">
        <f t="shared" si="1"/>
        <v>950000</v>
      </c>
      <c r="H40" s="113">
        <v>50218</v>
      </c>
      <c r="I40" s="113"/>
      <c r="J40" s="113">
        <v>899782</v>
      </c>
      <c r="K40" s="113"/>
      <c r="L40" s="114"/>
      <c r="M40" s="115">
        <v>550000</v>
      </c>
      <c r="N40" s="116"/>
      <c r="O40" s="89">
        <v>1000000</v>
      </c>
      <c r="P40" s="140"/>
    </row>
    <row r="41" spans="1:16" ht="28.5">
      <c r="A41" s="24"/>
      <c r="B41" s="43" t="s">
        <v>127</v>
      </c>
      <c r="C41" s="43" t="s">
        <v>31</v>
      </c>
      <c r="D41" s="50">
        <v>2005</v>
      </c>
      <c r="E41" s="74">
        <f t="shared" si="0"/>
        <v>140000</v>
      </c>
      <c r="F41" s="112"/>
      <c r="G41" s="102">
        <f t="shared" si="1"/>
        <v>140000</v>
      </c>
      <c r="H41" s="113">
        <v>140000</v>
      </c>
      <c r="I41" s="113"/>
      <c r="J41" s="113"/>
      <c r="K41" s="113"/>
      <c r="L41" s="114"/>
      <c r="M41" s="115"/>
      <c r="N41" s="116"/>
      <c r="O41" s="89"/>
      <c r="P41" s="140"/>
    </row>
    <row r="42" spans="1:16" ht="28.5">
      <c r="A42" s="24"/>
      <c r="B42" s="43" t="s">
        <v>128</v>
      </c>
      <c r="C42" s="43" t="s">
        <v>31</v>
      </c>
      <c r="D42" s="50">
        <v>2005</v>
      </c>
      <c r="E42" s="74">
        <f t="shared" si="0"/>
        <v>62000</v>
      </c>
      <c r="F42" s="112"/>
      <c r="G42" s="102">
        <f t="shared" si="1"/>
        <v>62000</v>
      </c>
      <c r="H42" s="113">
        <v>62000</v>
      </c>
      <c r="I42" s="113"/>
      <c r="J42" s="113"/>
      <c r="K42" s="113"/>
      <c r="L42" s="114"/>
      <c r="M42" s="115"/>
      <c r="N42" s="116"/>
      <c r="O42" s="89"/>
      <c r="P42" s="140"/>
    </row>
    <row r="43" spans="1:16" ht="28.5">
      <c r="A43" s="24"/>
      <c r="B43" s="43" t="s">
        <v>129</v>
      </c>
      <c r="C43" s="43" t="s">
        <v>31</v>
      </c>
      <c r="D43" s="50">
        <v>2005</v>
      </c>
      <c r="E43" s="74">
        <f t="shared" si="0"/>
        <v>600000</v>
      </c>
      <c r="F43" s="112"/>
      <c r="G43" s="102">
        <f t="shared" si="1"/>
        <v>600000</v>
      </c>
      <c r="H43" s="113">
        <v>600000</v>
      </c>
      <c r="I43" s="113">
        <v>169874</v>
      </c>
      <c r="J43" s="113"/>
      <c r="K43" s="113"/>
      <c r="L43" s="114"/>
      <c r="M43" s="115"/>
      <c r="N43" s="116"/>
      <c r="O43" s="89"/>
      <c r="P43" s="140"/>
    </row>
    <row r="44" spans="1:16" ht="28.5">
      <c r="A44" s="24"/>
      <c r="B44" s="43" t="s">
        <v>130</v>
      </c>
      <c r="C44" s="43" t="s">
        <v>31</v>
      </c>
      <c r="D44" s="50">
        <v>2005</v>
      </c>
      <c r="E44" s="74">
        <f t="shared" si="0"/>
        <v>30000</v>
      </c>
      <c r="F44" s="112"/>
      <c r="G44" s="102">
        <f t="shared" si="1"/>
        <v>30000</v>
      </c>
      <c r="H44" s="113">
        <v>30000</v>
      </c>
      <c r="I44" s="113"/>
      <c r="J44" s="113"/>
      <c r="K44" s="113"/>
      <c r="L44" s="114"/>
      <c r="M44" s="115"/>
      <c r="N44" s="116"/>
      <c r="O44" s="89"/>
      <c r="P44" s="140"/>
    </row>
    <row r="45" spans="1:16" ht="28.5">
      <c r="A45" s="24"/>
      <c r="B45" s="43" t="s">
        <v>131</v>
      </c>
      <c r="C45" s="43" t="s">
        <v>31</v>
      </c>
      <c r="D45" s="50">
        <v>2005</v>
      </c>
      <c r="E45" s="74">
        <f t="shared" si="0"/>
        <v>350000</v>
      </c>
      <c r="F45" s="112"/>
      <c r="G45" s="102">
        <f t="shared" si="1"/>
        <v>350000</v>
      </c>
      <c r="H45" s="113">
        <v>350000</v>
      </c>
      <c r="I45" s="113"/>
      <c r="J45" s="113"/>
      <c r="K45" s="113"/>
      <c r="L45" s="114"/>
      <c r="M45" s="115"/>
      <c r="N45" s="116"/>
      <c r="O45" s="89"/>
      <c r="P45" s="140"/>
    </row>
    <row r="46" spans="1:16" ht="28.5">
      <c r="A46" s="24"/>
      <c r="B46" s="43" t="s">
        <v>132</v>
      </c>
      <c r="C46" s="43" t="s">
        <v>31</v>
      </c>
      <c r="D46" s="50">
        <v>2005</v>
      </c>
      <c r="E46" s="74">
        <f t="shared" si="0"/>
        <v>50000</v>
      </c>
      <c r="F46" s="112"/>
      <c r="G46" s="102">
        <f t="shared" si="1"/>
        <v>50000</v>
      </c>
      <c r="H46" s="113">
        <v>50000</v>
      </c>
      <c r="I46" s="113"/>
      <c r="J46" s="113"/>
      <c r="K46" s="113"/>
      <c r="L46" s="114"/>
      <c r="M46" s="115"/>
      <c r="N46" s="116"/>
      <c r="O46" s="89"/>
      <c r="P46" s="140"/>
    </row>
    <row r="47" spans="1:16" ht="42.75">
      <c r="A47" s="24"/>
      <c r="B47" s="43" t="s">
        <v>133</v>
      </c>
      <c r="C47" s="43" t="s">
        <v>31</v>
      </c>
      <c r="D47" s="50">
        <v>2005</v>
      </c>
      <c r="E47" s="74">
        <f>F47+G47+M47+N47+O47+P47</f>
        <v>25000</v>
      </c>
      <c r="F47" s="112"/>
      <c r="G47" s="102">
        <f>H47+J47+K47+L47</f>
        <v>25000</v>
      </c>
      <c r="H47" s="113">
        <v>25000</v>
      </c>
      <c r="I47" s="113"/>
      <c r="J47" s="113"/>
      <c r="K47" s="113"/>
      <c r="L47" s="114"/>
      <c r="M47" s="115"/>
      <c r="N47" s="116"/>
      <c r="O47" s="89"/>
      <c r="P47" s="140"/>
    </row>
    <row r="48" spans="1:16" ht="28.5">
      <c r="A48" s="24"/>
      <c r="B48" s="43" t="s">
        <v>134</v>
      </c>
      <c r="C48" s="43" t="s">
        <v>31</v>
      </c>
      <c r="D48" s="50">
        <v>2005</v>
      </c>
      <c r="E48" s="74">
        <f>F48+G48+M48+N48+O48+P48</f>
        <v>300000</v>
      </c>
      <c r="F48" s="112"/>
      <c r="G48" s="102">
        <f>H48+J48+K48+L48</f>
        <v>300000</v>
      </c>
      <c r="H48" s="113">
        <v>300000</v>
      </c>
      <c r="I48" s="113"/>
      <c r="J48" s="113"/>
      <c r="K48" s="113"/>
      <c r="L48" s="114"/>
      <c r="M48" s="115"/>
      <c r="N48" s="116"/>
      <c r="O48" s="89"/>
      <c r="P48" s="140"/>
    </row>
    <row r="49" spans="1:16" ht="57">
      <c r="A49" s="24"/>
      <c r="B49" s="43" t="s">
        <v>143</v>
      </c>
      <c r="C49" s="43" t="s">
        <v>31</v>
      </c>
      <c r="D49" s="50">
        <v>2005</v>
      </c>
      <c r="E49" s="74">
        <f>F49+G49+M49+N49+O49+P49</f>
        <v>1700000</v>
      </c>
      <c r="F49" s="112"/>
      <c r="G49" s="102">
        <f>H49+J49+K49+L49</f>
        <v>1700000</v>
      </c>
      <c r="H49" s="113">
        <v>1700000</v>
      </c>
      <c r="I49" s="113"/>
      <c r="J49" s="113"/>
      <c r="K49" s="113"/>
      <c r="L49" s="114"/>
      <c r="M49" s="115"/>
      <c r="N49" s="116"/>
      <c r="O49" s="89"/>
      <c r="P49" s="140"/>
    </row>
    <row r="50" spans="1:16" ht="90" thickBot="1">
      <c r="A50" s="24"/>
      <c r="B50" s="167" t="s">
        <v>135</v>
      </c>
      <c r="C50" s="43" t="s">
        <v>31</v>
      </c>
      <c r="D50" s="50">
        <v>2005</v>
      </c>
      <c r="E50" s="74">
        <f t="shared" si="0"/>
        <v>30000</v>
      </c>
      <c r="F50" s="112"/>
      <c r="G50" s="102">
        <f t="shared" si="1"/>
        <v>30000</v>
      </c>
      <c r="H50" s="113">
        <v>30000</v>
      </c>
      <c r="I50" s="113"/>
      <c r="J50" s="113"/>
      <c r="K50" s="113"/>
      <c r="L50" s="114"/>
      <c r="M50" s="115"/>
      <c r="N50" s="116"/>
      <c r="O50" s="89"/>
      <c r="P50" s="140"/>
    </row>
    <row r="51" spans="1:16" ht="27" customHeight="1" thickBot="1">
      <c r="A51" s="180" t="s">
        <v>13</v>
      </c>
      <c r="B51" s="183"/>
      <c r="C51" s="48"/>
      <c r="D51" s="49"/>
      <c r="E51" s="90">
        <f t="shared" si="0"/>
        <v>38874134</v>
      </c>
      <c r="F51" s="118">
        <f>SUM(F18:F50)</f>
        <v>1983708</v>
      </c>
      <c r="G51" s="119">
        <f t="shared" si="1"/>
        <v>12760702</v>
      </c>
      <c r="H51" s="120">
        <f>SUM(H18:H50)</f>
        <v>7735920</v>
      </c>
      <c r="I51" s="120">
        <f>SUM(I18:I50)</f>
        <v>1169874</v>
      </c>
      <c r="J51" s="120">
        <f>SUM(J18:J50)</f>
        <v>899782</v>
      </c>
      <c r="K51" s="120">
        <f aca="true" t="shared" si="3" ref="K51:P51">SUM(K18:K50)</f>
        <v>0</v>
      </c>
      <c r="L51" s="121">
        <f t="shared" si="3"/>
        <v>4125000</v>
      </c>
      <c r="M51" s="122">
        <f t="shared" si="3"/>
        <v>3775289</v>
      </c>
      <c r="N51" s="120">
        <f t="shared" si="3"/>
        <v>8099964</v>
      </c>
      <c r="O51" s="120">
        <f t="shared" si="3"/>
        <v>7195000</v>
      </c>
      <c r="P51" s="120">
        <f t="shared" si="3"/>
        <v>5059471</v>
      </c>
    </row>
    <row r="52" spans="1:16" ht="30" thickBot="1">
      <c r="A52" s="30">
        <v>70005</v>
      </c>
      <c r="B52" s="16" t="s">
        <v>24</v>
      </c>
      <c r="C52" s="11" t="s">
        <v>31</v>
      </c>
      <c r="D52" s="54">
        <v>2005</v>
      </c>
      <c r="E52" s="83">
        <f t="shared" si="0"/>
        <v>1000000</v>
      </c>
      <c r="F52" s="123"/>
      <c r="G52" s="124">
        <f t="shared" si="1"/>
        <v>1000000</v>
      </c>
      <c r="H52" s="125">
        <v>1000000</v>
      </c>
      <c r="I52" s="125"/>
      <c r="J52" s="125"/>
      <c r="K52" s="125"/>
      <c r="L52" s="126"/>
      <c r="M52" s="127"/>
      <c r="N52" s="128"/>
      <c r="O52" s="128"/>
      <c r="P52" s="53"/>
    </row>
    <row r="53" spans="1:16" ht="28.5" customHeight="1" thickBot="1">
      <c r="A53" s="184" t="s">
        <v>14</v>
      </c>
      <c r="B53" s="185"/>
      <c r="C53" s="55"/>
      <c r="D53" s="49"/>
      <c r="E53" s="90">
        <f t="shared" si="0"/>
        <v>1000000</v>
      </c>
      <c r="F53" s="118"/>
      <c r="G53" s="119">
        <f t="shared" si="1"/>
        <v>1000000</v>
      </c>
      <c r="H53" s="120">
        <f>SUM(H52)</f>
        <v>1000000</v>
      </c>
      <c r="I53" s="120"/>
      <c r="J53" s="120"/>
      <c r="K53" s="120">
        <f>SUM(K52)</f>
        <v>0</v>
      </c>
      <c r="L53" s="121"/>
      <c r="M53" s="122"/>
      <c r="N53" s="120"/>
      <c r="O53" s="120"/>
      <c r="P53" s="48"/>
    </row>
    <row r="54" spans="1:16" ht="78" thickBot="1">
      <c r="A54" s="30">
        <v>70001</v>
      </c>
      <c r="B54" s="168" t="s">
        <v>68</v>
      </c>
      <c r="C54" s="11" t="s">
        <v>31</v>
      </c>
      <c r="D54" s="142">
        <v>2005</v>
      </c>
      <c r="E54" s="143">
        <v>250000</v>
      </c>
      <c r="F54" s="144"/>
      <c r="G54" s="145">
        <v>250000</v>
      </c>
      <c r="H54" s="146">
        <v>250000</v>
      </c>
      <c r="I54" s="146"/>
      <c r="J54" s="146"/>
      <c r="K54" s="147"/>
      <c r="L54" s="150"/>
      <c r="M54" s="151"/>
      <c r="N54" s="147"/>
      <c r="O54" s="147"/>
      <c r="P54" s="152"/>
    </row>
    <row r="55" spans="1:16" ht="52.5" thickBot="1">
      <c r="A55" s="30"/>
      <c r="B55" s="176" t="s">
        <v>67</v>
      </c>
      <c r="C55" s="141" t="s">
        <v>31</v>
      </c>
      <c r="D55" s="142">
        <v>2005</v>
      </c>
      <c r="E55" s="143">
        <f t="shared" si="0"/>
        <v>300000</v>
      </c>
      <c r="F55" s="144"/>
      <c r="G55" s="145">
        <f t="shared" si="1"/>
        <v>300000</v>
      </c>
      <c r="H55" s="146">
        <v>300000</v>
      </c>
      <c r="I55" s="153">
        <v>300000</v>
      </c>
      <c r="J55" s="147"/>
      <c r="K55" s="147"/>
      <c r="L55" s="150"/>
      <c r="M55" s="151"/>
      <c r="N55" s="147"/>
      <c r="O55" s="147"/>
      <c r="P55" s="152"/>
    </row>
    <row r="56" spans="1:16" ht="27" customHeight="1" thickBot="1">
      <c r="A56" s="180" t="s">
        <v>61</v>
      </c>
      <c r="B56" s="181"/>
      <c r="C56" s="148"/>
      <c r="D56" s="149"/>
      <c r="E56" s="90">
        <f t="shared" si="0"/>
        <v>550000</v>
      </c>
      <c r="F56" s="118"/>
      <c r="G56" s="119">
        <f t="shared" si="1"/>
        <v>550000</v>
      </c>
      <c r="H56" s="120">
        <f>SUM(H54:H55)</f>
        <v>550000</v>
      </c>
      <c r="I56" s="120">
        <f>SUM(I55)</f>
        <v>300000</v>
      </c>
      <c r="J56" s="120"/>
      <c r="K56" s="120"/>
      <c r="L56" s="121"/>
      <c r="M56" s="122"/>
      <c r="N56" s="120"/>
      <c r="O56" s="120"/>
      <c r="P56" s="48"/>
    </row>
    <row r="57" spans="1:16" ht="30" thickBot="1">
      <c r="A57" s="30">
        <v>70095</v>
      </c>
      <c r="B57" s="16" t="s">
        <v>88</v>
      </c>
      <c r="C57" s="11" t="s">
        <v>31</v>
      </c>
      <c r="D57" s="54" t="s">
        <v>40</v>
      </c>
      <c r="E57" s="83">
        <f t="shared" si="0"/>
        <v>270840</v>
      </c>
      <c r="F57" s="123">
        <v>120840</v>
      </c>
      <c r="G57" s="124">
        <f t="shared" si="1"/>
        <v>150000</v>
      </c>
      <c r="H57" s="125">
        <v>150000</v>
      </c>
      <c r="I57" s="125"/>
      <c r="J57" s="125"/>
      <c r="K57" s="125">
        <v>0</v>
      </c>
      <c r="L57" s="131"/>
      <c r="M57" s="132"/>
      <c r="N57" s="125"/>
      <c r="O57" s="128"/>
      <c r="P57" s="53"/>
    </row>
    <row r="58" spans="1:18" ht="27.75" customHeight="1" thickBot="1">
      <c r="A58" s="186" t="s">
        <v>15</v>
      </c>
      <c r="B58" s="187"/>
      <c r="C58" s="48"/>
      <c r="D58" s="49"/>
      <c r="E58" s="90">
        <f t="shared" si="0"/>
        <v>270840</v>
      </c>
      <c r="F58" s="118">
        <f>SUM(F57:F57)</f>
        <v>120840</v>
      </c>
      <c r="G58" s="119">
        <f t="shared" si="1"/>
        <v>150000</v>
      </c>
      <c r="H58" s="120">
        <f>SUM(H57)</f>
        <v>150000</v>
      </c>
      <c r="I58" s="120"/>
      <c r="J58" s="120"/>
      <c r="K58" s="120">
        <f>SUM(K57:K57)</f>
        <v>0</v>
      </c>
      <c r="L58" s="121"/>
      <c r="M58" s="122"/>
      <c r="N58" s="120"/>
      <c r="O58" s="120"/>
      <c r="P58" s="48"/>
      <c r="Q58" s="164"/>
      <c r="R58" s="4"/>
    </row>
    <row r="59" spans="1:16" ht="28.5">
      <c r="A59" s="30">
        <v>75023</v>
      </c>
      <c r="B59" s="16" t="s">
        <v>7</v>
      </c>
      <c r="C59" s="37" t="s">
        <v>31</v>
      </c>
      <c r="D59" s="38">
        <v>2005</v>
      </c>
      <c r="E59" s="129">
        <f t="shared" si="0"/>
        <v>30000</v>
      </c>
      <c r="F59" s="95"/>
      <c r="G59" s="130">
        <f t="shared" si="1"/>
        <v>30000</v>
      </c>
      <c r="H59" s="100">
        <v>30000</v>
      </c>
      <c r="I59" s="100"/>
      <c r="J59" s="100"/>
      <c r="K59" s="100"/>
      <c r="L59" s="98"/>
      <c r="M59" s="99"/>
      <c r="N59" s="100"/>
      <c r="O59" s="100"/>
      <c r="P59" s="14"/>
    </row>
    <row r="60" spans="1:16" ht="43.5" thickBot="1">
      <c r="A60" s="30"/>
      <c r="B60" s="32" t="s">
        <v>47</v>
      </c>
      <c r="C60" s="43" t="s">
        <v>31</v>
      </c>
      <c r="D60" s="50" t="s">
        <v>28</v>
      </c>
      <c r="E60" s="83">
        <f t="shared" si="0"/>
        <v>548713</v>
      </c>
      <c r="F60" s="112">
        <v>234995</v>
      </c>
      <c r="G60" s="117">
        <f t="shared" si="1"/>
        <v>313718</v>
      </c>
      <c r="H60" s="116">
        <v>65210</v>
      </c>
      <c r="I60" s="116"/>
      <c r="J60" s="116"/>
      <c r="K60" s="116">
        <v>248508</v>
      </c>
      <c r="L60" s="114"/>
      <c r="M60" s="115"/>
      <c r="N60" s="116"/>
      <c r="O60" s="116"/>
      <c r="P60" s="9"/>
    </row>
    <row r="61" spans="1:16" ht="24" customHeight="1" thickBot="1">
      <c r="A61" s="180" t="s">
        <v>16</v>
      </c>
      <c r="B61" s="181"/>
      <c r="C61" s="48"/>
      <c r="D61" s="49"/>
      <c r="E61" s="90">
        <f t="shared" si="0"/>
        <v>578713</v>
      </c>
      <c r="F61" s="118">
        <f>SUM(F60)</f>
        <v>234995</v>
      </c>
      <c r="G61" s="119">
        <f t="shared" si="1"/>
        <v>343718</v>
      </c>
      <c r="H61" s="120">
        <f>SUM(H59:H60)</f>
        <v>95210</v>
      </c>
      <c r="I61" s="120">
        <f>SUM(I59:I60)</f>
        <v>0</v>
      </c>
      <c r="J61" s="120">
        <f>SUM(J59:J60)</f>
        <v>0</v>
      </c>
      <c r="K61" s="120">
        <f>SUM(K59:K60)</f>
        <v>248508</v>
      </c>
      <c r="L61" s="121">
        <f>SUM(L60)</f>
        <v>0</v>
      </c>
      <c r="M61" s="122">
        <f>SUM(M59:M60)</f>
        <v>0</v>
      </c>
      <c r="N61" s="120">
        <f>SUM(N59:N60)</f>
        <v>0</v>
      </c>
      <c r="O61" s="120">
        <f>SUM(O59:O60)</f>
        <v>0</v>
      </c>
      <c r="P61" s="48">
        <f>SUM(P59:P60)</f>
        <v>0</v>
      </c>
    </row>
    <row r="62" spans="1:16" ht="44.25" thickBot="1">
      <c r="A62" s="34"/>
      <c r="B62" s="11" t="s">
        <v>41</v>
      </c>
      <c r="C62" s="11" t="s">
        <v>31</v>
      </c>
      <c r="D62" s="54" t="s">
        <v>40</v>
      </c>
      <c r="E62" s="133">
        <f t="shared" si="0"/>
        <v>450000</v>
      </c>
      <c r="F62" s="123"/>
      <c r="G62" s="124">
        <f>H62+J62+K62+L62</f>
        <v>450000</v>
      </c>
      <c r="H62" s="125">
        <v>250000</v>
      </c>
      <c r="I62" s="125"/>
      <c r="J62" s="125">
        <v>200000</v>
      </c>
      <c r="K62" s="125">
        <v>0</v>
      </c>
      <c r="L62" s="131"/>
      <c r="M62" s="132"/>
      <c r="N62" s="125"/>
      <c r="O62" s="128"/>
      <c r="P62" s="53"/>
    </row>
    <row r="63" spans="1:16" ht="22.5" customHeight="1" thickBot="1">
      <c r="A63" s="180" t="s">
        <v>43</v>
      </c>
      <c r="B63" s="181"/>
      <c r="C63" s="48"/>
      <c r="D63" s="49"/>
      <c r="E63" s="90">
        <f t="shared" si="0"/>
        <v>450000</v>
      </c>
      <c r="F63" s="118"/>
      <c r="G63" s="119">
        <f>H63+J63+K63+L63</f>
        <v>450000</v>
      </c>
      <c r="H63" s="120">
        <f>SUM(H62)</f>
        <v>250000</v>
      </c>
      <c r="I63" s="120">
        <f>SUM(I62)</f>
        <v>0</v>
      </c>
      <c r="J63" s="120">
        <f>SUM(J62)</f>
        <v>200000</v>
      </c>
      <c r="K63" s="120">
        <f>SUM(K62)</f>
        <v>0</v>
      </c>
      <c r="L63" s="121">
        <f>SUM(L62)</f>
        <v>0</v>
      </c>
      <c r="M63" s="122"/>
      <c r="N63" s="120"/>
      <c r="O63" s="120"/>
      <c r="P63" s="48"/>
    </row>
    <row r="64" spans="1:16" ht="42.75">
      <c r="A64" s="30"/>
      <c r="B64" s="27" t="s">
        <v>86</v>
      </c>
      <c r="C64" s="13" t="s">
        <v>31</v>
      </c>
      <c r="D64" s="25" t="s">
        <v>104</v>
      </c>
      <c r="E64" s="74">
        <f t="shared" si="0"/>
        <v>1800000</v>
      </c>
      <c r="F64" s="101">
        <v>41605</v>
      </c>
      <c r="G64" s="134">
        <f t="shared" si="1"/>
        <v>200000</v>
      </c>
      <c r="H64" s="103">
        <v>200000</v>
      </c>
      <c r="I64" s="103"/>
      <c r="J64" s="103"/>
      <c r="K64" s="103"/>
      <c r="L64" s="104"/>
      <c r="M64" s="105">
        <v>389599</v>
      </c>
      <c r="N64" s="103">
        <v>1168796</v>
      </c>
      <c r="O64" s="103"/>
      <c r="P64" s="28"/>
    </row>
    <row r="65" spans="1:16" ht="42.75">
      <c r="A65" s="30"/>
      <c r="B65" s="27" t="s">
        <v>87</v>
      </c>
      <c r="C65" s="13" t="s">
        <v>31</v>
      </c>
      <c r="D65" s="25" t="s">
        <v>40</v>
      </c>
      <c r="E65" s="74">
        <f t="shared" si="0"/>
        <v>185018</v>
      </c>
      <c r="F65" s="101">
        <v>36897</v>
      </c>
      <c r="G65" s="134">
        <f t="shared" si="1"/>
        <v>148121</v>
      </c>
      <c r="H65" s="103">
        <v>148121</v>
      </c>
      <c r="I65" s="103"/>
      <c r="J65" s="103"/>
      <c r="K65" s="103"/>
      <c r="L65" s="104"/>
      <c r="M65" s="105"/>
      <c r="N65" s="103"/>
      <c r="O65" s="103"/>
      <c r="P65" s="28"/>
    </row>
    <row r="66" spans="1:16" ht="42.75">
      <c r="A66" s="30"/>
      <c r="B66" s="27" t="s">
        <v>112</v>
      </c>
      <c r="C66" s="13" t="s">
        <v>31</v>
      </c>
      <c r="D66" s="25">
        <v>2005</v>
      </c>
      <c r="E66" s="74">
        <f>F66+G66+M66+N66+O66+P66</f>
        <v>300000</v>
      </c>
      <c r="F66" s="101">
        <v>0</v>
      </c>
      <c r="G66" s="134">
        <f>H66+J66+K66+L66</f>
        <v>300000</v>
      </c>
      <c r="H66" s="103">
        <v>300000</v>
      </c>
      <c r="I66" s="103"/>
      <c r="J66" s="103"/>
      <c r="K66" s="103"/>
      <c r="L66" s="104"/>
      <c r="M66" s="105"/>
      <c r="N66" s="103"/>
      <c r="O66" s="103"/>
      <c r="P66" s="28"/>
    </row>
    <row r="67" spans="1:16" ht="76.5">
      <c r="A67" s="30"/>
      <c r="B67" s="168" t="s">
        <v>109</v>
      </c>
      <c r="C67" s="13" t="s">
        <v>31</v>
      </c>
      <c r="D67" s="25">
        <v>2005</v>
      </c>
      <c r="E67" s="74">
        <f t="shared" si="0"/>
        <v>128390</v>
      </c>
      <c r="F67" s="101"/>
      <c r="G67" s="134">
        <f t="shared" si="1"/>
        <v>128390</v>
      </c>
      <c r="H67" s="103">
        <v>128390</v>
      </c>
      <c r="I67" s="103"/>
      <c r="J67" s="103"/>
      <c r="K67" s="103"/>
      <c r="L67" s="104"/>
      <c r="M67" s="105"/>
      <c r="N67" s="103"/>
      <c r="O67" s="103"/>
      <c r="P67" s="28"/>
    </row>
    <row r="68" spans="1:16" ht="28.5">
      <c r="A68" s="30"/>
      <c r="B68" s="29" t="s">
        <v>110</v>
      </c>
      <c r="C68" s="13" t="s">
        <v>31</v>
      </c>
      <c r="D68" s="25">
        <v>2005</v>
      </c>
      <c r="E68" s="74">
        <f t="shared" si="0"/>
        <v>37000</v>
      </c>
      <c r="F68" s="101"/>
      <c r="G68" s="102">
        <f t="shared" si="1"/>
        <v>37000</v>
      </c>
      <c r="H68" s="103">
        <v>37000</v>
      </c>
      <c r="I68" s="103"/>
      <c r="J68" s="103"/>
      <c r="K68" s="103"/>
      <c r="L68" s="104"/>
      <c r="M68" s="105"/>
      <c r="N68" s="103"/>
      <c r="O68" s="103"/>
      <c r="P68" s="28"/>
    </row>
    <row r="69" spans="1:16" ht="29.25" thickBot="1">
      <c r="A69" s="30"/>
      <c r="B69" s="58" t="s">
        <v>111</v>
      </c>
      <c r="C69" s="43" t="s">
        <v>31</v>
      </c>
      <c r="D69" s="50">
        <v>2005</v>
      </c>
      <c r="E69" s="83">
        <f t="shared" si="0"/>
        <v>6650</v>
      </c>
      <c r="F69" s="112"/>
      <c r="G69" s="135">
        <f t="shared" si="1"/>
        <v>6650</v>
      </c>
      <c r="H69" s="116">
        <v>6650</v>
      </c>
      <c r="I69" s="116"/>
      <c r="J69" s="116"/>
      <c r="K69" s="116"/>
      <c r="L69" s="114"/>
      <c r="M69" s="115"/>
      <c r="N69" s="116"/>
      <c r="O69" s="116"/>
      <c r="P69" s="9"/>
    </row>
    <row r="70" spans="1:16" ht="24.75" customHeight="1" thickBot="1">
      <c r="A70" s="180" t="s">
        <v>17</v>
      </c>
      <c r="B70" s="181"/>
      <c r="C70" s="48"/>
      <c r="D70" s="48"/>
      <c r="E70" s="90">
        <f t="shared" si="0"/>
        <v>1288262</v>
      </c>
      <c r="F70" s="118">
        <f>SUM(F64:F69)</f>
        <v>78502</v>
      </c>
      <c r="G70" s="119">
        <f t="shared" si="1"/>
        <v>820161</v>
      </c>
      <c r="H70" s="120">
        <f aca="true" t="shared" si="4" ref="H70:M70">SUM(H64:H69)</f>
        <v>820161</v>
      </c>
      <c r="I70" s="120">
        <f t="shared" si="4"/>
        <v>0</v>
      </c>
      <c r="J70" s="120">
        <f t="shared" si="4"/>
        <v>0</v>
      </c>
      <c r="K70" s="120">
        <f t="shared" si="4"/>
        <v>0</v>
      </c>
      <c r="L70" s="121">
        <f t="shared" si="4"/>
        <v>0</v>
      </c>
      <c r="M70" s="122">
        <f t="shared" si="4"/>
        <v>389599</v>
      </c>
      <c r="N70" s="120"/>
      <c r="O70" s="120">
        <f>SUM(O64:O69)</f>
        <v>0</v>
      </c>
      <c r="P70" s="48">
        <f>SUM(P64:P69)</f>
        <v>0</v>
      </c>
    </row>
    <row r="71" spans="1:16" ht="30" thickBot="1">
      <c r="A71" s="34"/>
      <c r="B71" s="165" t="s">
        <v>49</v>
      </c>
      <c r="C71" s="43" t="s">
        <v>31</v>
      </c>
      <c r="D71" s="50">
        <v>2005</v>
      </c>
      <c r="E71" s="133">
        <f t="shared" si="0"/>
        <v>19000</v>
      </c>
      <c r="F71" s="123"/>
      <c r="G71" s="136">
        <f t="shared" si="1"/>
        <v>19000</v>
      </c>
      <c r="H71" s="125">
        <v>19000</v>
      </c>
      <c r="I71" s="128"/>
      <c r="J71" s="128"/>
      <c r="K71" s="128"/>
      <c r="L71" s="126"/>
      <c r="M71" s="127"/>
      <c r="N71" s="128"/>
      <c r="O71" s="128"/>
      <c r="P71" s="53"/>
    </row>
    <row r="72" spans="1:16" ht="19.5" customHeight="1" thickBot="1">
      <c r="A72" s="180" t="s">
        <v>48</v>
      </c>
      <c r="B72" s="181"/>
      <c r="C72" s="48"/>
      <c r="D72" s="48"/>
      <c r="E72" s="90">
        <f t="shared" si="0"/>
        <v>19000</v>
      </c>
      <c r="F72" s="118"/>
      <c r="G72" s="119">
        <f t="shared" si="1"/>
        <v>19000</v>
      </c>
      <c r="H72" s="120">
        <f>SUM(H71)</f>
        <v>19000</v>
      </c>
      <c r="I72" s="120"/>
      <c r="J72" s="120"/>
      <c r="K72" s="120"/>
      <c r="L72" s="121"/>
      <c r="M72" s="122"/>
      <c r="N72" s="120"/>
      <c r="O72" s="120"/>
      <c r="P72" s="48"/>
    </row>
    <row r="73" spans="1:16" ht="44.25" thickBot="1">
      <c r="A73" s="34"/>
      <c r="B73" s="148" t="s">
        <v>89</v>
      </c>
      <c r="C73" s="43" t="s">
        <v>31</v>
      </c>
      <c r="D73" s="50">
        <v>2005</v>
      </c>
      <c r="E73" s="133">
        <f t="shared" si="0"/>
        <v>137000</v>
      </c>
      <c r="F73" s="123"/>
      <c r="G73" s="136">
        <f t="shared" si="1"/>
        <v>137000</v>
      </c>
      <c r="H73" s="125">
        <v>37000</v>
      </c>
      <c r="I73" s="128"/>
      <c r="J73" s="128"/>
      <c r="K73" s="125">
        <v>100000</v>
      </c>
      <c r="L73" s="126"/>
      <c r="M73" s="127"/>
      <c r="N73" s="128"/>
      <c r="O73" s="128"/>
      <c r="P73" s="53"/>
    </row>
    <row r="74" spans="1:16" ht="22.5" customHeight="1" thickBot="1">
      <c r="A74" s="180" t="s">
        <v>56</v>
      </c>
      <c r="B74" s="181"/>
      <c r="C74" s="48"/>
      <c r="D74" s="48"/>
      <c r="E74" s="90">
        <f t="shared" si="0"/>
        <v>137000</v>
      </c>
      <c r="F74" s="118"/>
      <c r="G74" s="119">
        <f t="shared" si="1"/>
        <v>137000</v>
      </c>
      <c r="H74" s="120">
        <f>SUM(H73)</f>
        <v>37000</v>
      </c>
      <c r="I74" s="120"/>
      <c r="J74" s="120"/>
      <c r="K74" s="120">
        <f>SUM(K73)</f>
        <v>100000</v>
      </c>
      <c r="L74" s="121"/>
      <c r="M74" s="122"/>
      <c r="N74" s="120"/>
      <c r="O74" s="120"/>
      <c r="P74" s="48"/>
    </row>
    <row r="75" spans="1:16" ht="48.75" customHeight="1" thickBot="1">
      <c r="A75" s="34"/>
      <c r="B75" s="148" t="s">
        <v>105</v>
      </c>
      <c r="C75" s="43" t="s">
        <v>31</v>
      </c>
      <c r="D75" s="50">
        <v>2005</v>
      </c>
      <c r="E75" s="133">
        <f aca="true" t="shared" si="5" ref="E75:E80">F75+G75+M75+N75+O75+P75</f>
        <v>7000</v>
      </c>
      <c r="F75" s="123"/>
      <c r="G75" s="136">
        <f aca="true" t="shared" si="6" ref="G75:G80">H75+J75+K75+L75</f>
        <v>7000</v>
      </c>
      <c r="H75" s="125">
        <v>7000</v>
      </c>
      <c r="I75" s="128"/>
      <c r="J75" s="128"/>
      <c r="K75" s="125"/>
      <c r="L75" s="126"/>
      <c r="M75" s="127"/>
      <c r="N75" s="128"/>
      <c r="O75" s="128"/>
      <c r="P75" s="53"/>
    </row>
    <row r="76" spans="1:16" ht="22.5" customHeight="1" thickBot="1">
      <c r="A76" s="180" t="s">
        <v>106</v>
      </c>
      <c r="B76" s="181"/>
      <c r="C76" s="48"/>
      <c r="D76" s="48"/>
      <c r="E76" s="90">
        <f t="shared" si="5"/>
        <v>7000</v>
      </c>
      <c r="F76" s="118"/>
      <c r="G76" s="119">
        <f t="shared" si="6"/>
        <v>7000</v>
      </c>
      <c r="H76" s="120">
        <f>SUM(H75)</f>
        <v>7000</v>
      </c>
      <c r="I76" s="120"/>
      <c r="J76" s="120"/>
      <c r="K76" s="120">
        <f>SUM(K75)</f>
        <v>0</v>
      </c>
      <c r="L76" s="121"/>
      <c r="M76" s="122"/>
      <c r="N76" s="120"/>
      <c r="O76" s="120"/>
      <c r="P76" s="48"/>
    </row>
    <row r="77" spans="1:16" ht="50.25" customHeight="1" thickBot="1">
      <c r="A77" s="34"/>
      <c r="B77" s="148" t="s">
        <v>142</v>
      </c>
      <c r="C77" s="43" t="s">
        <v>31</v>
      </c>
      <c r="D77" s="50">
        <v>2005</v>
      </c>
      <c r="E77" s="133">
        <f t="shared" si="5"/>
        <v>5000</v>
      </c>
      <c r="F77" s="123"/>
      <c r="G77" s="136">
        <f t="shared" si="6"/>
        <v>5000</v>
      </c>
      <c r="H77" s="125">
        <v>5000</v>
      </c>
      <c r="I77" s="128"/>
      <c r="J77" s="128"/>
      <c r="K77" s="125"/>
      <c r="L77" s="126"/>
      <c r="M77" s="127"/>
      <c r="N77" s="128"/>
      <c r="O77" s="128"/>
      <c r="P77" s="53"/>
    </row>
    <row r="78" spans="1:16" ht="22.5" customHeight="1" thickBot="1">
      <c r="A78" s="180" t="s">
        <v>141</v>
      </c>
      <c r="B78" s="181"/>
      <c r="C78" s="48"/>
      <c r="D78" s="48"/>
      <c r="E78" s="90">
        <f t="shared" si="5"/>
        <v>5000</v>
      </c>
      <c r="F78" s="118"/>
      <c r="G78" s="119">
        <f t="shared" si="6"/>
        <v>5000</v>
      </c>
      <c r="H78" s="120">
        <f>SUM(H77)</f>
        <v>5000</v>
      </c>
      <c r="I78" s="120"/>
      <c r="J78" s="120"/>
      <c r="K78" s="120">
        <f>SUM(K77)</f>
        <v>0</v>
      </c>
      <c r="L78" s="121"/>
      <c r="M78" s="122"/>
      <c r="N78" s="120"/>
      <c r="O78" s="120"/>
      <c r="P78" s="48"/>
    </row>
    <row r="79" spans="1:16" ht="104.25" customHeight="1" thickBot="1">
      <c r="A79" s="34"/>
      <c r="B79" s="167" t="s">
        <v>114</v>
      </c>
      <c r="C79" s="43" t="s">
        <v>31</v>
      </c>
      <c r="D79" s="50">
        <v>2005</v>
      </c>
      <c r="E79" s="133">
        <f t="shared" si="5"/>
        <v>40000</v>
      </c>
      <c r="F79" s="123"/>
      <c r="G79" s="136">
        <f t="shared" si="6"/>
        <v>40000</v>
      </c>
      <c r="H79" s="125">
        <v>40000</v>
      </c>
      <c r="I79" s="128"/>
      <c r="J79" s="128"/>
      <c r="K79" s="125"/>
      <c r="L79" s="126"/>
      <c r="M79" s="127"/>
      <c r="N79" s="128"/>
      <c r="O79" s="128"/>
      <c r="P79" s="53"/>
    </row>
    <row r="80" spans="1:16" ht="22.5" customHeight="1" thickBot="1">
      <c r="A80" s="180" t="s">
        <v>113</v>
      </c>
      <c r="B80" s="181"/>
      <c r="C80" s="48"/>
      <c r="D80" s="48"/>
      <c r="E80" s="90">
        <f t="shared" si="5"/>
        <v>40000</v>
      </c>
      <c r="F80" s="118"/>
      <c r="G80" s="119">
        <f t="shared" si="6"/>
        <v>40000</v>
      </c>
      <c r="H80" s="120">
        <f>SUM(H79)</f>
        <v>40000</v>
      </c>
      <c r="I80" s="120"/>
      <c r="J80" s="120"/>
      <c r="K80" s="120">
        <f>SUM(K79)</f>
        <v>0</v>
      </c>
      <c r="L80" s="121"/>
      <c r="M80" s="122"/>
      <c r="N80" s="120"/>
      <c r="O80" s="120"/>
      <c r="P80" s="48"/>
    </row>
    <row r="81" spans="1:16" ht="42.75">
      <c r="A81" s="35"/>
      <c r="B81" s="13" t="s">
        <v>90</v>
      </c>
      <c r="C81" s="13" t="s">
        <v>31</v>
      </c>
      <c r="D81" s="25" t="s">
        <v>30</v>
      </c>
      <c r="E81" s="74">
        <f t="shared" si="0"/>
        <v>1498789</v>
      </c>
      <c r="F81" s="101">
        <v>18289</v>
      </c>
      <c r="G81" s="134">
        <f t="shared" si="1"/>
        <v>0</v>
      </c>
      <c r="H81" s="103"/>
      <c r="I81" s="103"/>
      <c r="J81" s="103"/>
      <c r="K81" s="103"/>
      <c r="L81" s="98"/>
      <c r="M81" s="99"/>
      <c r="N81" s="100"/>
      <c r="O81" s="100">
        <v>1480500</v>
      </c>
      <c r="P81" s="14"/>
    </row>
    <row r="82" spans="1:16" ht="28.5">
      <c r="A82" s="35"/>
      <c r="B82" s="13" t="s">
        <v>91</v>
      </c>
      <c r="C82" s="13" t="s">
        <v>31</v>
      </c>
      <c r="D82" s="25" t="s">
        <v>28</v>
      </c>
      <c r="E82" s="74">
        <f t="shared" si="0"/>
        <v>5478070</v>
      </c>
      <c r="F82" s="101">
        <v>139602</v>
      </c>
      <c r="G82" s="102">
        <f t="shared" si="1"/>
        <v>5338468</v>
      </c>
      <c r="H82" s="103">
        <v>777706</v>
      </c>
      <c r="I82" s="103">
        <v>211741</v>
      </c>
      <c r="J82" s="103">
        <v>180060</v>
      </c>
      <c r="K82" s="103">
        <v>1094518</v>
      </c>
      <c r="L82" s="104">
        <v>3286184</v>
      </c>
      <c r="M82" s="105"/>
      <c r="N82" s="103"/>
      <c r="O82" s="103"/>
      <c r="P82" s="28"/>
    </row>
    <row r="83" spans="1:16" ht="42.75">
      <c r="A83" s="35"/>
      <c r="B83" s="13" t="s">
        <v>92</v>
      </c>
      <c r="C83" s="13" t="s">
        <v>31</v>
      </c>
      <c r="D83" s="25" t="s">
        <v>29</v>
      </c>
      <c r="E83" s="74">
        <f t="shared" si="0"/>
        <v>1261700</v>
      </c>
      <c r="F83" s="101">
        <v>40564</v>
      </c>
      <c r="G83" s="102">
        <f t="shared" si="1"/>
        <v>12269</v>
      </c>
      <c r="H83" s="103">
        <v>12269</v>
      </c>
      <c r="I83" s="103"/>
      <c r="J83" s="103"/>
      <c r="K83" s="103"/>
      <c r="L83" s="104"/>
      <c r="M83" s="105">
        <v>287867</v>
      </c>
      <c r="N83" s="103">
        <v>921000</v>
      </c>
      <c r="O83" s="103"/>
      <c r="P83" s="28"/>
    </row>
    <row r="84" spans="1:16" ht="57">
      <c r="A84" s="35"/>
      <c r="B84" s="13" t="s">
        <v>93</v>
      </c>
      <c r="C84" s="13" t="s">
        <v>31</v>
      </c>
      <c r="D84" s="25" t="s">
        <v>29</v>
      </c>
      <c r="E84" s="74">
        <f t="shared" si="0"/>
        <v>3201043</v>
      </c>
      <c r="F84" s="101">
        <v>66293</v>
      </c>
      <c r="G84" s="102">
        <f t="shared" si="1"/>
        <v>22975</v>
      </c>
      <c r="H84" s="103">
        <v>22975</v>
      </c>
      <c r="I84" s="103"/>
      <c r="J84" s="103"/>
      <c r="K84" s="103"/>
      <c r="L84" s="104"/>
      <c r="M84" s="105">
        <v>899775</v>
      </c>
      <c r="N84" s="103">
        <v>2212000</v>
      </c>
      <c r="O84" s="103"/>
      <c r="P84" s="28"/>
    </row>
    <row r="85" spans="1:16" ht="99.75">
      <c r="A85" s="35"/>
      <c r="B85" s="13" t="s">
        <v>94</v>
      </c>
      <c r="C85" s="13" t="s">
        <v>31</v>
      </c>
      <c r="D85" s="25" t="s">
        <v>62</v>
      </c>
      <c r="E85" s="74">
        <f t="shared" si="0"/>
        <v>1886369</v>
      </c>
      <c r="F85" s="101">
        <v>20252</v>
      </c>
      <c r="G85" s="102">
        <f t="shared" si="1"/>
        <v>0</v>
      </c>
      <c r="H85" s="103"/>
      <c r="I85" s="103"/>
      <c r="J85" s="103"/>
      <c r="K85" s="103"/>
      <c r="L85" s="104"/>
      <c r="M85" s="105"/>
      <c r="N85" s="103"/>
      <c r="O85" s="103"/>
      <c r="P85" s="28">
        <v>1866117</v>
      </c>
    </row>
    <row r="86" spans="1:16" ht="57">
      <c r="A86" s="35"/>
      <c r="B86" s="13" t="s">
        <v>95</v>
      </c>
      <c r="C86" s="13" t="s">
        <v>31</v>
      </c>
      <c r="D86" s="25" t="s">
        <v>30</v>
      </c>
      <c r="E86" s="74">
        <f t="shared" si="0"/>
        <v>976502</v>
      </c>
      <c r="F86" s="101">
        <v>14340</v>
      </c>
      <c r="G86" s="102">
        <f t="shared" si="1"/>
        <v>0</v>
      </c>
      <c r="H86" s="103"/>
      <c r="I86" s="103"/>
      <c r="J86" s="103"/>
      <c r="K86" s="103"/>
      <c r="L86" s="104"/>
      <c r="M86" s="105"/>
      <c r="N86" s="103"/>
      <c r="O86" s="103">
        <v>962162</v>
      </c>
      <c r="P86" s="28"/>
    </row>
    <row r="87" spans="1:16" ht="57">
      <c r="A87" s="35"/>
      <c r="B87" s="13" t="s">
        <v>96</v>
      </c>
      <c r="C87" s="13" t="s">
        <v>31</v>
      </c>
      <c r="D87" s="25" t="s">
        <v>29</v>
      </c>
      <c r="E87" s="74">
        <f t="shared" si="0"/>
        <v>2152633</v>
      </c>
      <c r="F87" s="101">
        <v>75784</v>
      </c>
      <c r="G87" s="102">
        <f t="shared" si="1"/>
        <v>0</v>
      </c>
      <c r="H87" s="103"/>
      <c r="I87" s="103"/>
      <c r="J87" s="103"/>
      <c r="K87" s="103"/>
      <c r="L87" s="104"/>
      <c r="M87" s="105">
        <v>561849</v>
      </c>
      <c r="N87" s="103">
        <v>1515000</v>
      </c>
      <c r="O87" s="103"/>
      <c r="P87" s="28"/>
    </row>
    <row r="88" spans="1:16" ht="57">
      <c r="A88" s="35"/>
      <c r="B88" s="13" t="s">
        <v>97</v>
      </c>
      <c r="C88" s="13" t="s">
        <v>31</v>
      </c>
      <c r="D88" s="25" t="s">
        <v>29</v>
      </c>
      <c r="E88" s="74">
        <f t="shared" si="0"/>
        <v>2125940</v>
      </c>
      <c r="F88" s="101">
        <v>144269</v>
      </c>
      <c r="G88" s="102">
        <f t="shared" si="1"/>
        <v>0</v>
      </c>
      <c r="H88" s="103"/>
      <c r="I88" s="103"/>
      <c r="J88" s="103"/>
      <c r="K88" s="103"/>
      <c r="L88" s="104"/>
      <c r="M88" s="105">
        <v>316671</v>
      </c>
      <c r="N88" s="103">
        <v>1665000</v>
      </c>
      <c r="O88" s="103"/>
      <c r="P88" s="28"/>
    </row>
    <row r="89" spans="1:16" ht="42.75">
      <c r="A89" s="35"/>
      <c r="B89" s="13" t="s">
        <v>98</v>
      </c>
      <c r="C89" s="13" t="s">
        <v>31</v>
      </c>
      <c r="D89" s="25">
        <v>2006</v>
      </c>
      <c r="E89" s="74">
        <f t="shared" si="0"/>
        <v>35000</v>
      </c>
      <c r="F89" s="101"/>
      <c r="G89" s="102">
        <f t="shared" si="1"/>
        <v>0</v>
      </c>
      <c r="H89" s="103"/>
      <c r="I89" s="103"/>
      <c r="J89" s="103"/>
      <c r="K89" s="103"/>
      <c r="L89" s="104"/>
      <c r="M89" s="105">
        <v>35000</v>
      </c>
      <c r="N89" s="103"/>
      <c r="O89" s="103"/>
      <c r="P89" s="28"/>
    </row>
    <row r="90" spans="1:16" ht="42.75">
      <c r="A90" s="35"/>
      <c r="B90" s="13" t="s">
        <v>99</v>
      </c>
      <c r="C90" s="13" t="s">
        <v>31</v>
      </c>
      <c r="D90" s="25">
        <v>2006</v>
      </c>
      <c r="E90" s="74">
        <f t="shared" si="0"/>
        <v>25000</v>
      </c>
      <c r="F90" s="101"/>
      <c r="G90" s="102">
        <f t="shared" si="1"/>
        <v>0</v>
      </c>
      <c r="H90" s="103"/>
      <c r="I90" s="103"/>
      <c r="J90" s="103"/>
      <c r="K90" s="103"/>
      <c r="L90" s="104"/>
      <c r="M90" s="105">
        <v>25000</v>
      </c>
      <c r="N90" s="103"/>
      <c r="O90" s="103"/>
      <c r="P90" s="28"/>
    </row>
    <row r="91" spans="1:16" ht="57">
      <c r="A91" s="35"/>
      <c r="B91" s="13" t="s">
        <v>100</v>
      </c>
      <c r="C91" s="13" t="s">
        <v>31</v>
      </c>
      <c r="D91" s="25">
        <v>2006</v>
      </c>
      <c r="E91" s="74">
        <f t="shared" si="0"/>
        <v>75000</v>
      </c>
      <c r="F91" s="101"/>
      <c r="G91" s="102">
        <f t="shared" si="1"/>
        <v>0</v>
      </c>
      <c r="H91" s="103"/>
      <c r="I91" s="103"/>
      <c r="J91" s="103"/>
      <c r="K91" s="103"/>
      <c r="L91" s="104"/>
      <c r="M91" s="105">
        <v>75000</v>
      </c>
      <c r="N91" s="103"/>
      <c r="O91" s="103"/>
      <c r="P91" s="28"/>
    </row>
    <row r="92" spans="1:16" ht="29.25" thickBot="1">
      <c r="A92" s="35"/>
      <c r="B92" s="43" t="s">
        <v>101</v>
      </c>
      <c r="C92" s="43" t="s">
        <v>31</v>
      </c>
      <c r="D92" s="50" t="s">
        <v>66</v>
      </c>
      <c r="E92" s="83">
        <f t="shared" si="0"/>
        <v>2200000</v>
      </c>
      <c r="F92" s="112">
        <v>8763</v>
      </c>
      <c r="G92" s="117">
        <f t="shared" si="1"/>
        <v>0</v>
      </c>
      <c r="H92" s="116"/>
      <c r="I92" s="116"/>
      <c r="J92" s="116"/>
      <c r="K92" s="116"/>
      <c r="L92" s="114"/>
      <c r="M92" s="115">
        <v>120000</v>
      </c>
      <c r="N92" s="116"/>
      <c r="O92" s="116">
        <v>2071237</v>
      </c>
      <c r="P92" s="9">
        <v>0</v>
      </c>
    </row>
    <row r="93" spans="1:16" ht="24.75" customHeight="1" thickBot="1">
      <c r="A93" s="182" t="s">
        <v>18</v>
      </c>
      <c r="B93" s="181"/>
      <c r="C93" s="55"/>
      <c r="D93" s="48"/>
      <c r="E93" s="90">
        <f t="shared" si="0"/>
        <v>20916046</v>
      </c>
      <c r="F93" s="118">
        <f>SUM(F81:F92)</f>
        <v>528156</v>
      </c>
      <c r="G93" s="119">
        <f t="shared" si="1"/>
        <v>5373712</v>
      </c>
      <c r="H93" s="120">
        <f>SUM(H81:H92)</f>
        <v>812950</v>
      </c>
      <c r="I93" s="120">
        <f>SUM(I81:I92)</f>
        <v>211741</v>
      </c>
      <c r="J93" s="120">
        <f aca="true" t="shared" si="7" ref="J93:P93">SUM(J81:J92)</f>
        <v>180060</v>
      </c>
      <c r="K93" s="120">
        <f t="shared" si="7"/>
        <v>1094518</v>
      </c>
      <c r="L93" s="121">
        <f t="shared" si="7"/>
        <v>3286184</v>
      </c>
      <c r="M93" s="122">
        <f t="shared" si="7"/>
        <v>2321162</v>
      </c>
      <c r="N93" s="120">
        <f t="shared" si="7"/>
        <v>6313000</v>
      </c>
      <c r="O93" s="120">
        <f t="shared" si="7"/>
        <v>4513899</v>
      </c>
      <c r="P93" s="48">
        <f t="shared" si="7"/>
        <v>1866117</v>
      </c>
    </row>
    <row r="94" spans="1:16" ht="28.5">
      <c r="A94" s="30">
        <v>90002</v>
      </c>
      <c r="B94" s="16" t="s">
        <v>84</v>
      </c>
      <c r="C94" s="37" t="s">
        <v>31</v>
      </c>
      <c r="D94" s="38" t="s">
        <v>45</v>
      </c>
      <c r="E94" s="74">
        <f t="shared" si="0"/>
        <v>1311123</v>
      </c>
      <c r="F94" s="95">
        <v>998123</v>
      </c>
      <c r="G94" s="134">
        <f t="shared" si="1"/>
        <v>313000</v>
      </c>
      <c r="H94" s="100">
        <v>313000</v>
      </c>
      <c r="I94" s="100"/>
      <c r="J94" s="100"/>
      <c r="K94" s="100"/>
      <c r="L94" s="98">
        <v>0</v>
      </c>
      <c r="M94" s="99"/>
      <c r="N94" s="100"/>
      <c r="O94" s="100"/>
      <c r="P94" s="14">
        <v>0</v>
      </c>
    </row>
    <row r="95" spans="1:16" ht="42.75">
      <c r="A95" s="30"/>
      <c r="B95" s="16" t="s">
        <v>83</v>
      </c>
      <c r="C95" s="13"/>
      <c r="D95" s="25" t="s">
        <v>28</v>
      </c>
      <c r="E95" s="74">
        <f t="shared" si="0"/>
        <v>298788</v>
      </c>
      <c r="F95" s="101">
        <v>48788</v>
      </c>
      <c r="G95" s="134">
        <f t="shared" si="1"/>
        <v>250000</v>
      </c>
      <c r="H95" s="103">
        <v>250000</v>
      </c>
      <c r="I95" s="103"/>
      <c r="J95" s="103"/>
      <c r="K95" s="103"/>
      <c r="L95" s="104"/>
      <c r="M95" s="105"/>
      <c r="N95" s="103"/>
      <c r="O95" s="103"/>
      <c r="P95" s="28"/>
    </row>
    <row r="96" spans="1:16" ht="57.75" thickBot="1">
      <c r="A96" s="30"/>
      <c r="B96" s="32" t="s">
        <v>33</v>
      </c>
      <c r="C96" s="43" t="s">
        <v>31</v>
      </c>
      <c r="D96" s="50" t="s">
        <v>36</v>
      </c>
      <c r="E96" s="83">
        <f t="shared" si="0"/>
        <v>67906</v>
      </c>
      <c r="F96" s="112">
        <v>27906</v>
      </c>
      <c r="G96" s="117">
        <f t="shared" si="1"/>
        <v>0</v>
      </c>
      <c r="H96" s="116"/>
      <c r="I96" s="116"/>
      <c r="J96" s="116"/>
      <c r="K96" s="116"/>
      <c r="L96" s="114"/>
      <c r="M96" s="115"/>
      <c r="N96" s="116"/>
      <c r="O96" s="116">
        <v>40000</v>
      </c>
      <c r="P96" s="9"/>
    </row>
    <row r="97" spans="1:16" ht="24" customHeight="1" thickBot="1">
      <c r="A97" s="182" t="s">
        <v>19</v>
      </c>
      <c r="B97" s="181"/>
      <c r="C97" s="55"/>
      <c r="D97" s="49"/>
      <c r="E97" s="90">
        <f t="shared" si="0"/>
        <v>1677817</v>
      </c>
      <c r="F97" s="118">
        <f>SUM(F94:F96)</f>
        <v>1074817</v>
      </c>
      <c r="G97" s="119">
        <f t="shared" si="1"/>
        <v>563000</v>
      </c>
      <c r="H97" s="120">
        <f aca="true" t="shared" si="8" ref="H97:P97">H94+H96+H95</f>
        <v>563000</v>
      </c>
      <c r="I97" s="120"/>
      <c r="J97" s="120">
        <f>SUM(J95:J96)</f>
        <v>0</v>
      </c>
      <c r="K97" s="120">
        <f t="shared" si="8"/>
        <v>0</v>
      </c>
      <c r="L97" s="121">
        <f t="shared" si="8"/>
        <v>0</v>
      </c>
      <c r="M97" s="122">
        <f t="shared" si="8"/>
        <v>0</v>
      </c>
      <c r="N97" s="120">
        <f t="shared" si="8"/>
        <v>0</v>
      </c>
      <c r="O97" s="120">
        <f t="shared" si="8"/>
        <v>40000</v>
      </c>
      <c r="P97" s="48">
        <f t="shared" si="8"/>
        <v>0</v>
      </c>
    </row>
    <row r="98" spans="1:16" ht="43.5" thickBot="1">
      <c r="A98" s="30">
        <v>90015</v>
      </c>
      <c r="B98" s="33" t="s">
        <v>22</v>
      </c>
      <c r="C98" s="11" t="s">
        <v>31</v>
      </c>
      <c r="D98" s="54">
        <v>2005</v>
      </c>
      <c r="E98" s="83">
        <f t="shared" si="0"/>
        <v>200000</v>
      </c>
      <c r="F98" s="123">
        <v>0</v>
      </c>
      <c r="G98" s="124">
        <f t="shared" si="1"/>
        <v>200000</v>
      </c>
      <c r="H98" s="125">
        <v>200000</v>
      </c>
      <c r="I98" s="125"/>
      <c r="J98" s="125"/>
      <c r="K98" s="125"/>
      <c r="L98" s="131"/>
      <c r="M98" s="132"/>
      <c r="N98" s="125"/>
      <c r="O98" s="125"/>
      <c r="P98" s="30"/>
    </row>
    <row r="99" spans="1:16" ht="27" customHeight="1" thickBot="1">
      <c r="A99" s="182" t="s">
        <v>20</v>
      </c>
      <c r="B99" s="181"/>
      <c r="C99" s="55"/>
      <c r="D99" s="49"/>
      <c r="E99" s="90">
        <f t="shared" si="0"/>
        <v>200000</v>
      </c>
      <c r="F99" s="118">
        <f>F98</f>
        <v>0</v>
      </c>
      <c r="G99" s="119">
        <f t="shared" si="1"/>
        <v>200000</v>
      </c>
      <c r="H99" s="120">
        <f>H98</f>
        <v>200000</v>
      </c>
      <c r="I99" s="120"/>
      <c r="J99" s="120"/>
      <c r="K99" s="120"/>
      <c r="L99" s="121"/>
      <c r="M99" s="122"/>
      <c r="N99" s="120"/>
      <c r="O99" s="137"/>
      <c r="P99" s="59"/>
    </row>
    <row r="100" spans="1:16" ht="28.5">
      <c r="A100" s="30">
        <v>90095</v>
      </c>
      <c r="B100" s="16" t="s">
        <v>82</v>
      </c>
      <c r="C100" s="37" t="s">
        <v>31</v>
      </c>
      <c r="D100" s="38" t="s">
        <v>57</v>
      </c>
      <c r="E100" s="74">
        <f aca="true" t="shared" si="9" ref="E100:E114">F100+G100+M100+N100+O100+P100</f>
        <v>537190</v>
      </c>
      <c r="F100" s="95">
        <v>37380</v>
      </c>
      <c r="G100" s="134">
        <f t="shared" si="1"/>
        <v>150000</v>
      </c>
      <c r="H100" s="100">
        <v>150000</v>
      </c>
      <c r="I100" s="100"/>
      <c r="J100" s="100"/>
      <c r="K100" s="100"/>
      <c r="L100" s="138"/>
      <c r="M100" s="99">
        <v>150000</v>
      </c>
      <c r="N100" s="100"/>
      <c r="O100" s="100">
        <v>199810</v>
      </c>
      <c r="P100" s="14"/>
    </row>
    <row r="101" spans="1:16" ht="42.75">
      <c r="A101" s="30"/>
      <c r="B101" s="32" t="s">
        <v>23</v>
      </c>
      <c r="C101" s="13" t="s">
        <v>31</v>
      </c>
      <c r="D101" s="25" t="s">
        <v>44</v>
      </c>
      <c r="E101" s="74">
        <f t="shared" si="9"/>
        <v>300086</v>
      </c>
      <c r="F101" s="101">
        <v>86</v>
      </c>
      <c r="G101" s="102">
        <f t="shared" si="1"/>
        <v>0</v>
      </c>
      <c r="H101" s="103">
        <v>0</v>
      </c>
      <c r="I101" s="103"/>
      <c r="J101" s="103"/>
      <c r="K101" s="103"/>
      <c r="L101" s="104">
        <v>0</v>
      </c>
      <c r="M101" s="105">
        <v>100000</v>
      </c>
      <c r="N101" s="103">
        <v>200000</v>
      </c>
      <c r="O101" s="103">
        <v>0</v>
      </c>
      <c r="P101" s="28"/>
    </row>
    <row r="102" spans="1:16" ht="57">
      <c r="A102" s="30"/>
      <c r="B102" s="31" t="s">
        <v>139</v>
      </c>
      <c r="C102" s="13" t="s">
        <v>31</v>
      </c>
      <c r="D102" s="25">
        <v>2005</v>
      </c>
      <c r="E102" s="74">
        <f t="shared" si="9"/>
        <v>770000</v>
      </c>
      <c r="F102" s="101"/>
      <c r="G102" s="102">
        <f t="shared" si="1"/>
        <v>770000</v>
      </c>
      <c r="H102" s="103">
        <v>770000</v>
      </c>
      <c r="I102" s="103"/>
      <c r="J102" s="103"/>
      <c r="K102" s="103"/>
      <c r="L102" s="104"/>
      <c r="M102" s="105"/>
      <c r="N102" s="103"/>
      <c r="O102" s="103"/>
      <c r="P102" s="28"/>
    </row>
    <row r="103" spans="1:16" ht="85.5">
      <c r="A103" s="30"/>
      <c r="B103" s="32" t="s">
        <v>103</v>
      </c>
      <c r="C103" s="13" t="s">
        <v>31</v>
      </c>
      <c r="D103" s="50">
        <v>2005</v>
      </c>
      <c r="E103" s="74">
        <f t="shared" si="9"/>
        <v>50000</v>
      </c>
      <c r="F103" s="112"/>
      <c r="G103" s="102">
        <f aca="true" t="shared" si="10" ref="G103:G114">H103+J103+K103+L103</f>
        <v>50000</v>
      </c>
      <c r="H103" s="116">
        <v>50000</v>
      </c>
      <c r="I103" s="116"/>
      <c r="J103" s="116"/>
      <c r="K103" s="116"/>
      <c r="L103" s="114"/>
      <c r="M103" s="115"/>
      <c r="N103" s="116"/>
      <c r="O103" s="116"/>
      <c r="P103" s="9"/>
    </row>
    <row r="104" spans="1:16" ht="28.5">
      <c r="A104" s="30"/>
      <c r="B104" s="32" t="s">
        <v>115</v>
      </c>
      <c r="C104" s="13" t="s">
        <v>31</v>
      </c>
      <c r="D104" s="50">
        <v>2005</v>
      </c>
      <c r="E104" s="83">
        <f t="shared" si="9"/>
        <v>150000</v>
      </c>
      <c r="F104" s="112"/>
      <c r="G104" s="117">
        <f t="shared" si="10"/>
        <v>150000</v>
      </c>
      <c r="H104" s="116">
        <v>150000</v>
      </c>
      <c r="I104" s="116"/>
      <c r="J104" s="116"/>
      <c r="K104" s="116"/>
      <c r="L104" s="114"/>
      <c r="M104" s="115"/>
      <c r="N104" s="116"/>
      <c r="O104" s="116"/>
      <c r="P104" s="9"/>
    </row>
    <row r="105" spans="1:16" ht="42.75">
      <c r="A105" s="30"/>
      <c r="B105" s="32" t="s">
        <v>116</v>
      </c>
      <c r="C105" s="13" t="s">
        <v>31</v>
      </c>
      <c r="D105" s="50">
        <v>2005</v>
      </c>
      <c r="E105" s="163">
        <f t="shared" si="9"/>
        <v>120000</v>
      </c>
      <c r="F105" s="112"/>
      <c r="G105" s="117">
        <f t="shared" si="10"/>
        <v>120000</v>
      </c>
      <c r="H105" s="116">
        <v>120000</v>
      </c>
      <c r="I105" s="116"/>
      <c r="J105" s="116"/>
      <c r="K105" s="116"/>
      <c r="L105" s="114"/>
      <c r="M105" s="115"/>
      <c r="N105" s="116"/>
      <c r="O105" s="116"/>
      <c r="P105" s="9"/>
    </row>
    <row r="106" spans="1:16" ht="28.5">
      <c r="A106" s="30"/>
      <c r="B106" s="32" t="s">
        <v>140</v>
      </c>
      <c r="C106" s="13" t="s">
        <v>31</v>
      </c>
      <c r="D106" s="50">
        <v>2005</v>
      </c>
      <c r="E106" s="163">
        <f t="shared" si="9"/>
        <v>15000</v>
      </c>
      <c r="F106" s="112"/>
      <c r="G106" s="117">
        <f t="shared" si="10"/>
        <v>15000</v>
      </c>
      <c r="H106" s="116">
        <v>15000</v>
      </c>
      <c r="I106" s="116"/>
      <c r="J106" s="116"/>
      <c r="K106" s="116"/>
      <c r="L106" s="114"/>
      <c r="M106" s="115"/>
      <c r="N106" s="116"/>
      <c r="O106" s="116"/>
      <c r="P106" s="9"/>
    </row>
    <row r="107" spans="1:16" ht="43.5" thickBot="1">
      <c r="A107" s="30"/>
      <c r="B107" s="32" t="s">
        <v>117</v>
      </c>
      <c r="C107" s="43" t="s">
        <v>31</v>
      </c>
      <c r="D107" s="9">
        <v>2005</v>
      </c>
      <c r="E107" s="83">
        <f t="shared" si="9"/>
        <v>25000</v>
      </c>
      <c r="F107" s="112"/>
      <c r="G107" s="117">
        <f t="shared" si="10"/>
        <v>25000</v>
      </c>
      <c r="H107" s="116">
        <v>25000</v>
      </c>
      <c r="I107" s="116"/>
      <c r="J107" s="116"/>
      <c r="K107" s="116"/>
      <c r="L107" s="114"/>
      <c r="M107" s="115"/>
      <c r="N107" s="116"/>
      <c r="O107" s="116"/>
      <c r="P107" s="9"/>
    </row>
    <row r="108" spans="1:16" ht="22.5" customHeight="1" thickBot="1">
      <c r="A108" s="180" t="s">
        <v>21</v>
      </c>
      <c r="B108" s="183"/>
      <c r="C108" s="48"/>
      <c r="D108" s="57"/>
      <c r="E108" s="90">
        <f t="shared" si="9"/>
        <v>1967276</v>
      </c>
      <c r="F108" s="139">
        <f>SUM(F100:F107)</f>
        <v>37466</v>
      </c>
      <c r="G108" s="119">
        <f t="shared" si="10"/>
        <v>1280000</v>
      </c>
      <c r="H108" s="120">
        <f aca="true" t="shared" si="11" ref="H108:P108">SUM(H100:H107)</f>
        <v>1280000</v>
      </c>
      <c r="I108" s="120">
        <f t="shared" si="11"/>
        <v>0</v>
      </c>
      <c r="J108" s="120">
        <f t="shared" si="11"/>
        <v>0</v>
      </c>
      <c r="K108" s="120">
        <f t="shared" si="11"/>
        <v>0</v>
      </c>
      <c r="L108" s="121">
        <f t="shared" si="11"/>
        <v>0</v>
      </c>
      <c r="M108" s="122">
        <f t="shared" si="11"/>
        <v>250000</v>
      </c>
      <c r="N108" s="120">
        <f t="shared" si="11"/>
        <v>200000</v>
      </c>
      <c r="O108" s="120">
        <f t="shared" si="11"/>
        <v>199810</v>
      </c>
      <c r="P108" s="48">
        <f t="shared" si="11"/>
        <v>0</v>
      </c>
    </row>
    <row r="109" spans="1:16" ht="34.5" customHeight="1" thickBot="1">
      <c r="A109" s="34">
        <v>921</v>
      </c>
      <c r="B109" s="11" t="s">
        <v>108</v>
      </c>
      <c r="C109" s="11" t="s">
        <v>31</v>
      </c>
      <c r="D109" s="54">
        <v>2005</v>
      </c>
      <c r="E109" s="83">
        <f>F109+G109+M109+N109+O109+P109</f>
        <v>10000</v>
      </c>
      <c r="F109" s="123"/>
      <c r="G109" s="124">
        <f>H109+J109+K109+L109</f>
        <v>10000</v>
      </c>
      <c r="H109" s="125">
        <v>10000</v>
      </c>
      <c r="I109" s="125"/>
      <c r="J109" s="128"/>
      <c r="K109" s="128"/>
      <c r="L109" s="126"/>
      <c r="M109" s="127"/>
      <c r="N109" s="128"/>
      <c r="O109" s="127"/>
      <c r="P109" s="53"/>
    </row>
    <row r="110" spans="1:16" ht="22.5" customHeight="1" thickBot="1">
      <c r="A110" s="180">
        <v>92109</v>
      </c>
      <c r="B110" s="183"/>
      <c r="C110" s="48"/>
      <c r="D110" s="49"/>
      <c r="E110" s="90">
        <f>F110+G110+M110+N110+O110+P110</f>
        <v>10000</v>
      </c>
      <c r="F110" s="118">
        <f>SUM(F109)</f>
        <v>0</v>
      </c>
      <c r="G110" s="119">
        <f>H110+J110+K110+L110</f>
        <v>10000</v>
      </c>
      <c r="H110" s="120">
        <f>SUM(H109)</f>
        <v>10000</v>
      </c>
      <c r="I110" s="120">
        <f>SUM(I109)</f>
        <v>0</v>
      </c>
      <c r="J110" s="120">
        <f>SUM(J109)</f>
        <v>0</v>
      </c>
      <c r="K110" s="120"/>
      <c r="L110" s="121"/>
      <c r="M110" s="122"/>
      <c r="N110" s="120"/>
      <c r="O110" s="122"/>
      <c r="P110" s="48"/>
    </row>
    <row r="111" spans="1:16" ht="85.5" customHeight="1">
      <c r="A111" s="34">
        <v>926</v>
      </c>
      <c r="B111" s="166" t="s">
        <v>68</v>
      </c>
      <c r="C111" s="37" t="s">
        <v>31</v>
      </c>
      <c r="D111" s="15">
        <v>2005</v>
      </c>
      <c r="E111" s="74">
        <f>F111+G111+M111+N111+O111+P111</f>
        <v>7500</v>
      </c>
      <c r="F111" s="155"/>
      <c r="G111" s="134">
        <f>H111+J111+K111+L111</f>
        <v>7500</v>
      </c>
      <c r="H111" s="100">
        <v>7500</v>
      </c>
      <c r="I111" s="156"/>
      <c r="J111" s="156"/>
      <c r="K111" s="156"/>
      <c r="L111" s="157"/>
      <c r="M111" s="158"/>
      <c r="N111" s="156"/>
      <c r="O111" s="158"/>
      <c r="P111" s="159"/>
    </row>
    <row r="112" spans="1:16" ht="35.25" customHeight="1" thickBot="1">
      <c r="A112" s="160"/>
      <c r="B112" s="162" t="s">
        <v>107</v>
      </c>
      <c r="C112" s="162" t="s">
        <v>31</v>
      </c>
      <c r="D112" s="54" t="s">
        <v>40</v>
      </c>
      <c r="E112" s="83">
        <f t="shared" si="9"/>
        <v>10000</v>
      </c>
      <c r="F112" s="123"/>
      <c r="G112" s="124">
        <f>H112+J112+K112+L112</f>
        <v>10000</v>
      </c>
      <c r="H112" s="125">
        <v>10000</v>
      </c>
      <c r="I112" s="125"/>
      <c r="J112" s="128"/>
      <c r="K112" s="125"/>
      <c r="L112" s="131"/>
      <c r="M112" s="132"/>
      <c r="N112" s="125"/>
      <c r="O112" s="127"/>
      <c r="P112" s="53"/>
    </row>
    <row r="113" spans="1:16" ht="22.5" customHeight="1" thickBot="1">
      <c r="A113" s="190" t="s">
        <v>58</v>
      </c>
      <c r="B113" s="191"/>
      <c r="C113" s="161"/>
      <c r="D113" s="49"/>
      <c r="E113" s="90">
        <f t="shared" si="9"/>
        <v>17500</v>
      </c>
      <c r="F113" s="118">
        <f>SUM(F112)</f>
        <v>0</v>
      </c>
      <c r="G113" s="119">
        <f>H113+J113+K113+L113</f>
        <v>17500</v>
      </c>
      <c r="H113" s="120">
        <f>SUM(H111:H112)</f>
        <v>17500</v>
      </c>
      <c r="I113" s="120">
        <f>SUM(I112)</f>
        <v>0</v>
      </c>
      <c r="J113" s="120">
        <f>SUM(J112)</f>
        <v>0</v>
      </c>
      <c r="K113" s="120"/>
      <c r="L113" s="121"/>
      <c r="M113" s="122"/>
      <c r="N113" s="120"/>
      <c r="O113" s="120"/>
      <c r="P113" s="48"/>
    </row>
    <row r="114" spans="1:20" ht="32.25" customHeight="1" thickBot="1">
      <c r="A114" s="188" t="s">
        <v>8</v>
      </c>
      <c r="B114" s="189"/>
      <c r="C114" s="60"/>
      <c r="D114" s="61"/>
      <c r="E114" s="90">
        <f t="shared" si="9"/>
        <v>69205588</v>
      </c>
      <c r="F114" s="177">
        <f>F17+F51+F53+F58+F61+F70+F93+F97+F99+F108+F113</f>
        <v>4070644</v>
      </c>
      <c r="G114" s="178">
        <f t="shared" si="10"/>
        <v>23726793</v>
      </c>
      <c r="H114" s="179">
        <f>H17+H51+H53+H56+H58+H61+H63+H70+H93+H97+H99+H108+H113+J99+H72+H74+H76+H110+H80+H78</f>
        <v>13592741</v>
      </c>
      <c r="I114" s="179">
        <f>I17+I51+I53+I56+I58+I61+I63+I70+I93+I97+I99+I108+I113+K99+I72+I74+I80</f>
        <v>1681615</v>
      </c>
      <c r="J114" s="179">
        <f>J17+J51+J53+J56+J58+J61+J63+J70+J93+J97+J99+J108+J113+L99+J72+J74+J80</f>
        <v>1279842</v>
      </c>
      <c r="K114" s="179">
        <f>K17+K51+K53+K56+K58+K61+K63+K70+K93+K97+K99+K108+K113+M99+K72+K74+K80</f>
        <v>1443026</v>
      </c>
      <c r="L114" s="179">
        <f>L17+L51+L53+L58+L61+L63+L70+L93+L97+L99+L108+L113+N99+L72+L74</f>
        <v>7411184</v>
      </c>
      <c r="M114" s="179">
        <f>M17+M51+M53+M58+M61+M63+M70+M93+M97+M99+M108+M113+O99+M72+M74</f>
        <v>7040890</v>
      </c>
      <c r="N114" s="179">
        <f>N17+N51+N53+N58+N61+N63+N70+N93+N97+N99+N108+N113+P99+N72+N74</f>
        <v>15492964</v>
      </c>
      <c r="O114" s="179">
        <f>O17+O51+O53+O58+O61+O63+O70+O93+O97+O99+O108+O113+Q99+O72+O74</f>
        <v>11948709</v>
      </c>
      <c r="P114" s="179">
        <f>P17+P51+P53+P58+P61+P63+P70+P93+P97+P99+P108+P113+R99+P72+P74</f>
        <v>6925588</v>
      </c>
      <c r="Q114" s="4"/>
      <c r="R114" s="4"/>
      <c r="S114" s="4"/>
      <c r="T114" s="4"/>
    </row>
    <row r="115" spans="1:16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5"/>
      <c r="O115" s="5"/>
      <c r="P115" s="6"/>
    </row>
    <row r="116" spans="1:16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1" t="s">
        <v>50</v>
      </c>
      <c r="N117" s="72"/>
      <c r="O117" s="5"/>
      <c r="P117" s="6"/>
    </row>
    <row r="118" spans="1:16" ht="14.2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5"/>
      <c r="O118" s="5"/>
      <c r="P118" s="6"/>
    </row>
    <row r="119" spans="1:16" ht="14.2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6"/>
    </row>
    <row r="120" spans="1:16" ht="18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1"/>
      <c r="N120" s="72"/>
      <c r="O120" s="5"/>
      <c r="P120" s="6"/>
    </row>
    <row r="121" spans="1:16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1" t="s">
        <v>80</v>
      </c>
      <c r="N121" s="72"/>
      <c r="O121" s="5"/>
      <c r="P121" s="6"/>
    </row>
    <row r="122" spans="1:16" ht="12.7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5"/>
      <c r="O122" s="5"/>
      <c r="P122" s="6"/>
    </row>
    <row r="123" spans="1:16" ht="12.7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5"/>
      <c r="O123" s="5"/>
      <c r="P123" s="6"/>
    </row>
  </sheetData>
  <mergeCells count="30"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  <mergeCell ref="A114:B114"/>
    <mergeCell ref="A61:B61"/>
    <mergeCell ref="A70:B70"/>
    <mergeCell ref="A93:B93"/>
    <mergeCell ref="A97:B97"/>
    <mergeCell ref="A113:B113"/>
    <mergeCell ref="A76:B76"/>
    <mergeCell ref="A110:B110"/>
    <mergeCell ref="A80:B80"/>
    <mergeCell ref="A78:B78"/>
    <mergeCell ref="A17:B17"/>
    <mergeCell ref="A99:B99"/>
    <mergeCell ref="A108:B108"/>
    <mergeCell ref="A51:B51"/>
    <mergeCell ref="A53:B53"/>
    <mergeCell ref="A58:B58"/>
    <mergeCell ref="A63:B63"/>
    <mergeCell ref="A72:B72"/>
    <mergeCell ref="A74:B74"/>
    <mergeCell ref="A56:B56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2005-06-21T11:04:25Z</cp:lastPrinted>
  <dcterms:created xsi:type="dcterms:W3CDTF">2000-11-14T08:39:01Z</dcterms:created>
  <dcterms:modified xsi:type="dcterms:W3CDTF">2005-06-21T11:05:50Z</dcterms:modified>
  <cp:category/>
  <cp:version/>
  <cp:contentType/>
  <cp:contentStatus/>
</cp:coreProperties>
</file>