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'Arkusz1'!$17:$17</definedName>
  </definedNames>
  <calcPr fullCalcOnLoad="1"/>
</workbook>
</file>

<file path=xl/sharedStrings.xml><?xml version="1.0" encoding="utf-8"?>
<sst xmlns="http://schemas.openxmlformats.org/spreadsheetml/2006/main" count="267" uniqueCount="151">
  <si>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</si>
  <si>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</si>
  <si>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</si>
  <si>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</si>
  <si>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</si>
  <si>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</si>
  <si>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</si>
  <si>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</si>
  <si>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</si>
  <si>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</si>
  <si>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</si>
  <si>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</si>
  <si>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</si>
  <si>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</si>
  <si>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</si>
  <si>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</si>
  <si>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</si>
  <si>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</si>
  <si>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</si>
  <si>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</si>
  <si>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</si>
  <si>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</si>
  <si>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</si>
  <si>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</si>
  <si>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</si>
  <si>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</si>
  <si>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</si>
  <si>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</si>
  <si>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</si>
  <si>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</si>
  <si>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</si>
  <si>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</si>
  <si>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</si>
  <si>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</si>
  <si>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</si>
  <si>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</si>
  <si>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</si>
  <si>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</si>
  <si>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</si>
  <si>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</si>
  <si>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</si>
  <si>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</si>
  <si>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</si>
  <si>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</si>
  <si>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</si>
  <si>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</si>
  <si>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</si>
  <si>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</si>
  <si>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</si>
  <si>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</si>
  <si>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</si>
  <si>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</si>
  <si>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</si>
  <si>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</si>
  <si>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</si>
  <si>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</si>
  <si>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</si>
  <si>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</si>
  <si>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</si>
  <si>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</si>
  <si>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</si>
  <si>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</si>
  <si>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</si>
  <si>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</si>
  <si>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</si>
  <si>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</si>
  <si>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</si>
  <si>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</si>
  <si>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2006-2007</t>
  </si>
  <si>
    <t>1. Budowa monitoringu wizyjnego miasta</t>
  </si>
  <si>
    <t>2.Modernizacja oczyszczalni ścieków w Rybienku Starym</t>
  </si>
  <si>
    <t>1.Rekultywacja wysypiska - etap IV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</si>
  <si>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</si>
  <si>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</si>
  <si>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</si>
  <si>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</si>
  <si>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</si>
  <si>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</si>
  <si>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</si>
  <si>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</si>
  <si>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</si>
  <si>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</si>
  <si>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</si>
  <si>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</si>
  <si>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</si>
  <si>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</si>
  <si>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</si>
  <si>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</si>
  <si>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</si>
  <si>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</si>
  <si>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</si>
  <si>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</si>
  <si>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</si>
  <si>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</si>
  <si>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>Ogółem rozdz. 85195</t>
  </si>
  <si>
    <t>1.Wydatki na pomoc finansową udzielaną między jednostkami samorządu terytorialnego na dofinansowanie własnych zadań inwestycyjnych i zakupów inwestycyjnych.</t>
  </si>
  <si>
    <t>2000-2005</t>
  </si>
  <si>
    <t>2005-2006</t>
  </si>
  <si>
    <t>3.Budowa chodników m.in.:ul.11 Listopada, ul.Wąska,ul.S.Okrzei, ul.Gen.Wł.Sikorskiego</t>
  </si>
  <si>
    <t>2004-2006</t>
  </si>
  <si>
    <t>3.Termomodernizacja budynku Szkoły Podstawowej nr 3</t>
  </si>
  <si>
    <t>4.Modernizacja budynku Szkoły Podstawowej w Łosinnem</t>
  </si>
  <si>
    <t xml:space="preserve">5.Dotacja celowa z budżetu na finansowanie lub dofinansowanie kosztów realizacji inwestycji i zakupów inwestycyjnych zakładów budżetowych     </t>
  </si>
  <si>
    <t>6. Remonty szkół</t>
  </si>
  <si>
    <t>7.Zakupy inwestycyjne</t>
  </si>
  <si>
    <t>4. Koncepcja kompleksowego odwodnienia osiedli Rybienko Leśne, Rybienko Łochowskie,Latoszek</t>
  </si>
  <si>
    <t>5.Budowa chodników wzdłuż dróg krajowych</t>
  </si>
  <si>
    <t>6. Budowa chodnika wzdłuż ul.Pułtuskiej ( do cmentarza)</t>
  </si>
  <si>
    <t>7.Budowa parkingu przy ul.11 Listopada</t>
  </si>
  <si>
    <t>8.Budowa infrastruktury w ramach czynów społecznych</t>
  </si>
  <si>
    <t>Przewodniczący Rady</t>
  </si>
  <si>
    <t xml:space="preserve">      Adam Warpas</t>
  </si>
  <si>
    <t>6. Modernizacja drogi gminnej dla miejscowości Lucynów i Lucynów Duży -etap I</t>
  </si>
  <si>
    <t>2005-2005</t>
  </si>
  <si>
    <t>15.Modernizacja drogi gminnej w Leszczydole Nowinach (ul.Szkolna)- etap I</t>
  </si>
  <si>
    <t>z dnia 24 listopada 2005r.</t>
  </si>
  <si>
    <t>3.Termomodernizacja budynków placówek oświatowych ( NMF)</t>
  </si>
  <si>
    <t>Ogółem rozdz. 80195</t>
  </si>
  <si>
    <t>Załącznik Nr 5</t>
  </si>
  <si>
    <t>7. Modernizacja drogi gminnej dla miejscowości Lucynów i Lucynów Duży- etap II</t>
  </si>
  <si>
    <t>8. Remont ulicy Dworcowej</t>
  </si>
  <si>
    <t>9.Budowa obwodnicy śródmiejskiej Wyszkowa - etap I</t>
  </si>
  <si>
    <t>10.Budowa obwodnicy śródmiejskiej Wyszkowa - etap II</t>
  </si>
  <si>
    <t>11.Budowa drogi w Leszczydole Starym( w stronę Leszczydołu Pustki)</t>
  </si>
  <si>
    <t>12. Budowa drogi w Lucynowie (teren scalenia)</t>
  </si>
  <si>
    <t>13.Budowa dróg na osiedlu Nad Bugiem (dokumentacja)</t>
  </si>
  <si>
    <t>14.Budowa dróg w Rybienku Nowym (koncepcja)</t>
  </si>
  <si>
    <t>15.Modernizacja drogi gminnej w Kamieńczyku (ul.Piłsudskiego)</t>
  </si>
  <si>
    <t>16.Modernizacja drogi gminnej w Leszczydole Nowinach (ul.Szkolna)- etap II</t>
  </si>
  <si>
    <t>17.Remont ulicy Gen.Wł.Sikorskiego ( od ul.Piłsudskiego do ul.Radosnej)</t>
  </si>
  <si>
    <t>18.Remont ulicy Gen.Wł.Sikorskiego ( od ul.Pułtuskiej do ul.Radosnej)</t>
  </si>
  <si>
    <t>19. Modernizacja ul.Handlowej</t>
  </si>
  <si>
    <t>20. Budowa drogi w Ślubowie</t>
  </si>
  <si>
    <t>21.Budowa ulicy Polnej et.II</t>
  </si>
  <si>
    <t>22.Budowa ulic na os.Zakręzie  i Skarpa</t>
  </si>
  <si>
    <t>23. Budowa drogi w Skuszewie</t>
  </si>
  <si>
    <t>24.Dostosowanie dróg gminnych położonych wzdłuż ul.Serockiej do drogi krajowej</t>
  </si>
  <si>
    <t>25. Budowa ciągu pieszo-jezdnego w ul.Pogodnej</t>
  </si>
  <si>
    <t>26.Budowa ciągu pieszo-jezdnego w ul.Strażackiej</t>
  </si>
  <si>
    <t xml:space="preserve">27.Budowa ulicy Łącznej </t>
  </si>
  <si>
    <t>28.Remont nawierzchni wjazdu z ul 3 Maja</t>
  </si>
  <si>
    <t>29.Remont ulicy Gen.J.Sowińskiego</t>
  </si>
  <si>
    <t>30.Przebudowa ulicy Zakręzie</t>
  </si>
  <si>
    <t>31.Budowa ulicy Szpitalnej (dokumentacja)</t>
  </si>
  <si>
    <t>32.Przebudowa ul. Aleja Wolności wraz z budową odwodnienia</t>
  </si>
  <si>
    <t>34.Przebudowa ul.Pułtuskiej od ul.Gen.Wł.Sikorskiego do ul.Zakolejowej</t>
  </si>
  <si>
    <t>35.Wydatki na pomoc finansową udzielaną między jednostkami samorządu terytorialnego na dofinansowanie własnych zadań inwestycyjnych i zakupów inwestycyjnych.</t>
  </si>
  <si>
    <t xml:space="preserve">2.Dotacja celowa z budżetu na finansowanie lub dofinansowanie kosztów realizacji inwestycji i zakupów inwestycyjnych zakładów budżetowych     </t>
  </si>
  <si>
    <t>2001-2007</t>
  </si>
  <si>
    <t>1.Zakupy inwestycyjne - dział świadczeń rodzinnych.</t>
  </si>
  <si>
    <t>do Uchwały Nr XLII/70/2005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</si>
</sst>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4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3" fontId="4" fillId="0" borderId="49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0" fillId="0" borderId="51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4" fillId="0" borderId="15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horizontal="right" wrapText="1"/>
    </xf>
    <xf numFmtId="0" fontId="0" fillId="0" borderId="35" xfId="0" applyFont="1" applyBorder="1" applyAlignment="1">
      <alignment wrapText="1"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4"/>
  <sheetViews>
    <sheetView tabSelected="1" zoomScale="75" zoomScaleNormal="75" workbookViewId="0" topLeftCell="F1">
      <selection activeCell="M10" sqref="M10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2" spans="13:15" ht="15">
      <c r="M2" s="70" t="s">
        <v>118</v>
      </c>
      <c r="N2" s="71"/>
      <c r="O2" s="71"/>
    </row>
    <row r="3" spans="2:15" ht="15">
      <c r="B3" s="1" t="s">
        <v>12</v>
      </c>
      <c r="M3" s="70" t="s">
        <v>150</v>
      </c>
      <c r="N3" s="71"/>
      <c r="O3" s="71"/>
    </row>
    <row r="4" spans="8:15" ht="15">
      <c r="H4" s="6"/>
      <c r="I4" s="6"/>
      <c r="J4" s="6"/>
      <c r="K4" s="6"/>
      <c r="M4" s="70" t="s">
        <v>9</v>
      </c>
      <c r="N4" s="71"/>
      <c r="O4" s="71"/>
    </row>
    <row r="5" spans="13:15" ht="15">
      <c r="M5" s="70" t="s">
        <v>115</v>
      </c>
      <c r="N5" s="71"/>
      <c r="O5" s="71"/>
    </row>
    <row r="6" spans="13:15" ht="14.25">
      <c r="M6" s="72"/>
      <c r="N6" s="11"/>
      <c r="O6" s="4"/>
    </row>
    <row r="7" spans="13:15" ht="14.25">
      <c r="M7" s="72"/>
      <c r="N7" s="11"/>
      <c r="O7" s="4"/>
    </row>
    <row r="8" ht="12">
      <c r="O8" s="3"/>
    </row>
    <row r="9" spans="1:16" ht="15.75">
      <c r="A9" s="212" t="s">
        <v>10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16" ht="15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  <c r="O11" s="7"/>
      <c r="P11" s="2"/>
    </row>
    <row r="12" ht="8.25" customHeight="1" hidden="1"/>
    <row r="13" spans="1:16" ht="23.25" customHeight="1" thickBot="1">
      <c r="A13" s="8"/>
      <c r="B13" s="8"/>
      <c r="C13" s="215" t="s">
        <v>48</v>
      </c>
      <c r="D13" s="8"/>
      <c r="E13" s="8"/>
      <c r="F13" s="218" t="s">
        <v>2</v>
      </c>
      <c r="G13" s="219"/>
      <c r="H13" s="219"/>
      <c r="I13" s="219"/>
      <c r="J13" s="219"/>
      <c r="K13" s="219"/>
      <c r="L13" s="219"/>
      <c r="M13" s="220"/>
      <c r="N13" s="220"/>
      <c r="O13" s="220"/>
      <c r="P13" s="221"/>
    </row>
    <row r="14" spans="1:16" ht="25.5" customHeight="1">
      <c r="A14" s="10" t="s">
        <v>35</v>
      </c>
      <c r="B14" s="11" t="s">
        <v>0</v>
      </c>
      <c r="C14" s="216"/>
      <c r="D14" s="213" t="s">
        <v>6</v>
      </c>
      <c r="E14" s="228" t="s">
        <v>11</v>
      </c>
      <c r="F14" s="225" t="s">
        <v>1</v>
      </c>
      <c r="G14" s="222">
        <v>2005</v>
      </c>
      <c r="H14" s="223"/>
      <c r="I14" s="223"/>
      <c r="J14" s="223"/>
      <c r="K14" s="223"/>
      <c r="L14" s="224"/>
      <c r="M14" s="230">
        <v>2006</v>
      </c>
      <c r="N14" s="231"/>
      <c r="O14" s="38">
        <v>2007</v>
      </c>
      <c r="P14" s="12" t="s">
        <v>3</v>
      </c>
    </row>
    <row r="15" spans="1:16" ht="25.5" customHeight="1">
      <c r="A15" s="10"/>
      <c r="B15" s="11"/>
      <c r="C15" s="216"/>
      <c r="D15" s="213"/>
      <c r="E15" s="228"/>
      <c r="F15" s="226"/>
      <c r="G15" s="63"/>
      <c r="H15" s="232" t="s">
        <v>33</v>
      </c>
      <c r="I15" s="233"/>
      <c r="J15" s="232" t="s">
        <v>5</v>
      </c>
      <c r="K15" s="234"/>
      <c r="L15" s="235"/>
      <c r="M15" s="55"/>
      <c r="N15" s="38"/>
      <c r="O15" s="91"/>
      <c r="P15" s="41"/>
    </row>
    <row r="16" spans="1:16" ht="54.75" customHeight="1">
      <c r="A16" s="13"/>
      <c r="B16" s="14"/>
      <c r="C16" s="217"/>
      <c r="D16" s="214"/>
      <c r="E16" s="229"/>
      <c r="F16" s="227"/>
      <c r="G16" s="64" t="s">
        <v>34</v>
      </c>
      <c r="H16" s="65" t="s">
        <v>40</v>
      </c>
      <c r="I16" s="65" t="s">
        <v>36</v>
      </c>
      <c r="J16" s="65" t="s">
        <v>56</v>
      </c>
      <c r="K16" s="65" t="s">
        <v>57</v>
      </c>
      <c r="L16" s="66" t="s">
        <v>37</v>
      </c>
      <c r="M16" s="62" t="s">
        <v>4</v>
      </c>
      <c r="N16" s="39" t="s">
        <v>44</v>
      </c>
      <c r="O16" s="40"/>
      <c r="P16" s="16"/>
    </row>
    <row r="17" spans="1:16" ht="15">
      <c r="A17" s="17">
        <v>1</v>
      </c>
      <c r="B17" s="18">
        <v>2</v>
      </c>
      <c r="C17" s="19">
        <v>3</v>
      </c>
      <c r="D17" s="20">
        <v>4</v>
      </c>
      <c r="E17" s="21">
        <v>5</v>
      </c>
      <c r="F17" s="61">
        <v>6</v>
      </c>
      <c r="G17" s="67">
        <v>7</v>
      </c>
      <c r="H17" s="68">
        <v>8</v>
      </c>
      <c r="I17" s="68">
        <v>9</v>
      </c>
      <c r="J17" s="68">
        <v>10</v>
      </c>
      <c r="K17" s="68">
        <v>11</v>
      </c>
      <c r="L17" s="69">
        <v>12</v>
      </c>
      <c r="M17" s="9">
        <v>13</v>
      </c>
      <c r="N17" s="9">
        <v>14</v>
      </c>
      <c r="O17" s="9">
        <v>15</v>
      </c>
      <c r="P17" s="22">
        <v>16</v>
      </c>
    </row>
    <row r="18" spans="1:16" ht="42.75">
      <c r="A18" s="25" t="s">
        <v>26</v>
      </c>
      <c r="B18" s="15" t="s">
        <v>65</v>
      </c>
      <c r="C18" s="12" t="s">
        <v>31</v>
      </c>
      <c r="D18" s="35">
        <v>2006</v>
      </c>
      <c r="E18" s="195">
        <f aca="true" t="shared" si="0" ref="E18:E110">F18+G18+M18+N18+O18+P18</f>
        <v>12000</v>
      </c>
      <c r="F18" s="79">
        <f>G18+I18+J18+K18</f>
        <v>0</v>
      </c>
      <c r="G18" s="74">
        <f>H18+J18+K18+L18</f>
        <v>0</v>
      </c>
      <c r="H18" s="75"/>
      <c r="I18" s="75"/>
      <c r="J18" s="75"/>
      <c r="K18" s="75"/>
      <c r="L18" s="76"/>
      <c r="M18" s="77">
        <v>12000</v>
      </c>
      <c r="N18" s="78"/>
      <c r="O18" s="17"/>
      <c r="P18" s="17"/>
    </row>
    <row r="19" spans="1:16" ht="42.75">
      <c r="A19" s="23"/>
      <c r="B19" s="15" t="s">
        <v>66</v>
      </c>
      <c r="C19" s="12" t="s">
        <v>31</v>
      </c>
      <c r="D19" s="35" t="s">
        <v>29</v>
      </c>
      <c r="E19" s="195">
        <f t="shared" si="0"/>
        <v>350000</v>
      </c>
      <c r="F19" s="79">
        <v>12160</v>
      </c>
      <c r="G19" s="74">
        <f aca="true" t="shared" si="1" ref="G19:G27">H19+J19+K19+L19</f>
        <v>0</v>
      </c>
      <c r="H19" s="75"/>
      <c r="I19" s="75"/>
      <c r="J19" s="75"/>
      <c r="K19" s="75"/>
      <c r="L19" s="79"/>
      <c r="M19" s="80">
        <v>87840</v>
      </c>
      <c r="N19" s="90">
        <v>250000</v>
      </c>
      <c r="O19" s="17"/>
      <c r="P19" s="17"/>
    </row>
    <row r="20" spans="1:16" ht="29.25" thickBot="1">
      <c r="A20" s="25"/>
      <c r="B20" s="43" t="s">
        <v>67</v>
      </c>
      <c r="C20" s="42" t="s">
        <v>31</v>
      </c>
      <c r="D20" s="44" t="s">
        <v>29</v>
      </c>
      <c r="E20" s="196">
        <f t="shared" si="0"/>
        <v>835000</v>
      </c>
      <c r="F20" s="197">
        <f>G20+I20+J20+K20</f>
        <v>0</v>
      </c>
      <c r="G20" s="82">
        <f t="shared" si="1"/>
        <v>0</v>
      </c>
      <c r="H20" s="83"/>
      <c r="I20" s="83"/>
      <c r="J20" s="83"/>
      <c r="K20" s="83"/>
      <c r="L20" s="84"/>
      <c r="M20" s="85">
        <v>205000</v>
      </c>
      <c r="N20" s="86">
        <v>630000</v>
      </c>
      <c r="O20" s="49"/>
      <c r="P20" s="50"/>
    </row>
    <row r="21" spans="1:16" ht="27" customHeight="1" thickBot="1">
      <c r="A21" s="202" t="s">
        <v>25</v>
      </c>
      <c r="B21" s="203"/>
      <c r="C21" s="45"/>
      <c r="D21" s="46"/>
      <c r="E21" s="87">
        <f t="shared" si="0"/>
        <v>1197000</v>
      </c>
      <c r="F21" s="151">
        <f>SUM(F18:F20)</f>
        <v>12160</v>
      </c>
      <c r="G21" s="88">
        <f t="shared" si="1"/>
        <v>0</v>
      </c>
      <c r="H21" s="89">
        <f aca="true" t="shared" si="2" ref="H21:P21">H18+H20+H19</f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 s="89">
        <f t="shared" si="2"/>
        <v>304840</v>
      </c>
      <c r="N21" s="89">
        <f t="shared" si="2"/>
        <v>880000</v>
      </c>
      <c r="O21" s="51">
        <f t="shared" si="2"/>
        <v>0</v>
      </c>
      <c r="P21" s="51">
        <f t="shared" si="2"/>
        <v>0</v>
      </c>
    </row>
    <row r="22" spans="1:16" ht="28.5">
      <c r="A22" s="23">
        <v>60016</v>
      </c>
      <c r="B22" s="15" t="s">
        <v>27</v>
      </c>
      <c r="C22" s="36" t="s">
        <v>31</v>
      </c>
      <c r="D22" s="37" t="s">
        <v>49</v>
      </c>
      <c r="E22" s="73">
        <f t="shared" si="0"/>
        <v>982639</v>
      </c>
      <c r="F22" s="92">
        <v>772639</v>
      </c>
      <c r="G22" s="93">
        <f t="shared" si="1"/>
        <v>0</v>
      </c>
      <c r="H22" s="94"/>
      <c r="I22" s="94"/>
      <c r="J22" s="94"/>
      <c r="K22" s="94"/>
      <c r="L22" s="95"/>
      <c r="M22" s="96">
        <v>210000</v>
      </c>
      <c r="N22" s="97"/>
      <c r="O22" s="97"/>
      <c r="P22" s="13"/>
    </row>
    <row r="23" spans="1:16" ht="48" customHeight="1">
      <c r="A23" s="29"/>
      <c r="B23" s="26" t="s">
        <v>88</v>
      </c>
      <c r="C23" s="12" t="s">
        <v>31</v>
      </c>
      <c r="D23" s="24" t="s">
        <v>96</v>
      </c>
      <c r="E23" s="73">
        <f>F23+G23+M23+N23+O23+P23</f>
        <v>549607</v>
      </c>
      <c r="F23" s="98">
        <v>249607</v>
      </c>
      <c r="G23" s="99">
        <f t="shared" si="1"/>
        <v>300000</v>
      </c>
      <c r="H23" s="100">
        <v>300000</v>
      </c>
      <c r="I23" s="100"/>
      <c r="J23" s="100"/>
      <c r="K23" s="100"/>
      <c r="L23" s="101">
        <v>0</v>
      </c>
      <c r="M23" s="102"/>
      <c r="N23" s="100"/>
      <c r="O23" s="100"/>
      <c r="P23" s="100"/>
    </row>
    <row r="24" spans="1:16" ht="28.5">
      <c r="A24" s="29"/>
      <c r="B24" s="30" t="s">
        <v>50</v>
      </c>
      <c r="C24" s="12" t="s">
        <v>31</v>
      </c>
      <c r="D24" s="24" t="s">
        <v>42</v>
      </c>
      <c r="E24" s="73">
        <f>F24+G24+M24+N24+O24+P24</f>
        <v>325096</v>
      </c>
      <c r="F24" s="98">
        <v>96</v>
      </c>
      <c r="G24" s="99">
        <f t="shared" si="1"/>
        <v>0</v>
      </c>
      <c r="H24" s="100">
        <v>0</v>
      </c>
      <c r="I24" s="100"/>
      <c r="J24" s="100"/>
      <c r="K24" s="100"/>
      <c r="L24" s="101"/>
      <c r="M24" s="102">
        <v>325000</v>
      </c>
      <c r="N24" s="100"/>
      <c r="O24" s="78"/>
      <c r="P24" s="78"/>
    </row>
    <row r="25" spans="1:16" ht="42.75">
      <c r="A25" s="23"/>
      <c r="B25" s="30" t="s">
        <v>51</v>
      </c>
      <c r="C25" s="12" t="s">
        <v>31</v>
      </c>
      <c r="D25" s="24" t="s">
        <v>30</v>
      </c>
      <c r="E25" s="73">
        <f t="shared" si="0"/>
        <v>2520000</v>
      </c>
      <c r="F25" s="98"/>
      <c r="G25" s="99">
        <f t="shared" si="1"/>
        <v>0</v>
      </c>
      <c r="H25" s="103"/>
      <c r="I25" s="103"/>
      <c r="J25" s="103"/>
      <c r="K25" s="103"/>
      <c r="L25" s="101"/>
      <c r="M25" s="102"/>
      <c r="N25" s="100"/>
      <c r="O25" s="78">
        <v>2520000</v>
      </c>
      <c r="P25" s="78"/>
    </row>
    <row r="26" spans="1:16" ht="28.5">
      <c r="A26" s="23"/>
      <c r="B26" s="30" t="s">
        <v>52</v>
      </c>
      <c r="C26" s="12" t="s">
        <v>31</v>
      </c>
      <c r="D26" s="24" t="s">
        <v>29</v>
      </c>
      <c r="E26" s="73">
        <f t="shared" si="0"/>
        <v>2850000</v>
      </c>
      <c r="F26" s="98">
        <v>43911</v>
      </c>
      <c r="G26" s="99">
        <f t="shared" si="1"/>
        <v>440000</v>
      </c>
      <c r="H26" s="103">
        <v>440000</v>
      </c>
      <c r="I26" s="103">
        <v>200000</v>
      </c>
      <c r="J26" s="103"/>
      <c r="K26" s="103"/>
      <c r="L26" s="101"/>
      <c r="M26" s="102">
        <f>321164+225000</f>
        <v>546164</v>
      </c>
      <c r="N26" s="100">
        <v>1819925</v>
      </c>
      <c r="O26" s="90"/>
      <c r="P26" s="78"/>
    </row>
    <row r="27" spans="1:16" ht="57">
      <c r="A27" s="23"/>
      <c r="B27" s="30" t="s">
        <v>112</v>
      </c>
      <c r="C27" s="12" t="s">
        <v>31</v>
      </c>
      <c r="D27" s="24" t="s">
        <v>113</v>
      </c>
      <c r="E27" s="73">
        <f t="shared" si="0"/>
        <v>466560</v>
      </c>
      <c r="F27" s="98">
        <v>6560</v>
      </c>
      <c r="G27" s="99">
        <f t="shared" si="1"/>
        <v>460000</v>
      </c>
      <c r="H27" s="103">
        <v>460000</v>
      </c>
      <c r="I27" s="103"/>
      <c r="J27" s="103"/>
      <c r="K27" s="103"/>
      <c r="L27" s="101"/>
      <c r="M27" s="102"/>
      <c r="N27" s="100"/>
      <c r="O27" s="90"/>
      <c r="P27" s="78"/>
    </row>
    <row r="28" spans="1:16" ht="57">
      <c r="A28" s="23"/>
      <c r="B28" s="30" t="s">
        <v>119</v>
      </c>
      <c r="C28" s="12"/>
      <c r="D28" s="24" t="s">
        <v>42</v>
      </c>
      <c r="E28" s="73">
        <f t="shared" si="0"/>
        <v>1087436</v>
      </c>
      <c r="F28" s="98">
        <v>13570</v>
      </c>
      <c r="G28" s="99"/>
      <c r="H28" s="103"/>
      <c r="I28" s="103"/>
      <c r="J28" s="103"/>
      <c r="K28" s="103"/>
      <c r="L28" s="101"/>
      <c r="M28" s="102">
        <v>260972</v>
      </c>
      <c r="N28" s="100">
        <v>812894</v>
      </c>
      <c r="O28" s="90"/>
      <c r="P28" s="78"/>
    </row>
    <row r="29" spans="1:16" ht="28.5">
      <c r="A29" s="23"/>
      <c r="B29" s="30" t="s">
        <v>120</v>
      </c>
      <c r="C29" s="12" t="s">
        <v>31</v>
      </c>
      <c r="D29" s="24">
        <v>2005</v>
      </c>
      <c r="E29" s="73">
        <f t="shared" si="0"/>
        <v>228000</v>
      </c>
      <c r="F29" s="98"/>
      <c r="G29" s="99">
        <v>228000</v>
      </c>
      <c r="H29" s="103">
        <v>228000</v>
      </c>
      <c r="I29" s="103"/>
      <c r="J29" s="103"/>
      <c r="K29" s="103"/>
      <c r="L29" s="101"/>
      <c r="M29" s="102"/>
      <c r="N29" s="100"/>
      <c r="O29" s="90"/>
      <c r="P29" s="78"/>
    </row>
    <row r="30" spans="1:16" ht="42.75">
      <c r="A30" s="29"/>
      <c r="B30" s="12" t="s">
        <v>121</v>
      </c>
      <c r="C30" s="12" t="s">
        <v>31</v>
      </c>
      <c r="D30" s="35" t="s">
        <v>29</v>
      </c>
      <c r="E30" s="73">
        <f t="shared" si="0"/>
        <v>4889173</v>
      </c>
      <c r="F30" s="104">
        <v>0</v>
      </c>
      <c r="G30" s="99">
        <f aca="true" t="shared" si="3" ref="G30:G36">H30+J30+K30+L30</f>
        <v>63475</v>
      </c>
      <c r="H30" s="105">
        <v>63475</v>
      </c>
      <c r="I30" s="105"/>
      <c r="J30" s="105"/>
      <c r="K30" s="105"/>
      <c r="L30" s="106"/>
      <c r="M30" s="107">
        <v>1158818</v>
      </c>
      <c r="N30" s="108">
        <v>3666880</v>
      </c>
      <c r="O30" s="108"/>
      <c r="P30" s="100"/>
    </row>
    <row r="31" spans="1:16" ht="42.75">
      <c r="A31" s="29"/>
      <c r="B31" s="12" t="s">
        <v>122</v>
      </c>
      <c r="C31" s="12" t="s">
        <v>31</v>
      </c>
      <c r="D31" s="35" t="s">
        <v>68</v>
      </c>
      <c r="E31" s="73">
        <f t="shared" si="0"/>
        <v>9116675</v>
      </c>
      <c r="F31" s="104">
        <v>625902</v>
      </c>
      <c r="G31" s="99">
        <f t="shared" si="3"/>
        <v>1021021</v>
      </c>
      <c r="H31" s="105">
        <v>1021021</v>
      </c>
      <c r="I31" s="105"/>
      <c r="J31" s="105"/>
      <c r="K31" s="105"/>
      <c r="L31" s="106"/>
      <c r="M31" s="107">
        <v>1000000</v>
      </c>
      <c r="N31" s="108">
        <v>2625000</v>
      </c>
      <c r="O31" s="108">
        <v>3844752</v>
      </c>
      <c r="P31" s="100"/>
    </row>
    <row r="32" spans="1:16" ht="57">
      <c r="A32" s="23"/>
      <c r="B32" s="30" t="s">
        <v>123</v>
      </c>
      <c r="C32" s="12" t="s">
        <v>31</v>
      </c>
      <c r="D32" s="24" t="s">
        <v>59</v>
      </c>
      <c r="E32" s="160">
        <f t="shared" si="0"/>
        <v>1660000</v>
      </c>
      <c r="F32" s="98"/>
      <c r="G32" s="99">
        <f t="shared" si="3"/>
        <v>0</v>
      </c>
      <c r="H32" s="103"/>
      <c r="I32" s="103"/>
      <c r="J32" s="103"/>
      <c r="K32" s="103"/>
      <c r="L32" s="101"/>
      <c r="M32" s="102"/>
      <c r="N32" s="100"/>
      <c r="O32" s="90"/>
      <c r="P32" s="78">
        <v>1660000</v>
      </c>
    </row>
    <row r="33" spans="1:16" ht="42.75">
      <c r="A33" s="23"/>
      <c r="B33" s="30" t="s">
        <v>124</v>
      </c>
      <c r="C33" s="12" t="s">
        <v>31</v>
      </c>
      <c r="D33" s="24" t="s">
        <v>29</v>
      </c>
      <c r="E33" s="73">
        <f t="shared" si="0"/>
        <v>2504000</v>
      </c>
      <c r="F33" s="98">
        <v>4000</v>
      </c>
      <c r="G33" s="99">
        <f t="shared" si="3"/>
        <v>0</v>
      </c>
      <c r="H33" s="103"/>
      <c r="I33" s="103"/>
      <c r="J33" s="103"/>
      <c r="K33" s="103"/>
      <c r="L33" s="101"/>
      <c r="M33" s="102">
        <v>625000</v>
      </c>
      <c r="N33" s="100">
        <v>1875000</v>
      </c>
      <c r="O33" s="90"/>
      <c r="P33" s="78"/>
    </row>
    <row r="34" spans="1:16" ht="42.75">
      <c r="A34" s="23"/>
      <c r="B34" s="12" t="s">
        <v>125</v>
      </c>
      <c r="C34" s="12" t="s">
        <v>31</v>
      </c>
      <c r="D34" s="24">
        <v>2006</v>
      </c>
      <c r="E34" s="73">
        <f t="shared" si="0"/>
        <v>30000</v>
      </c>
      <c r="F34" s="98"/>
      <c r="G34" s="99">
        <f t="shared" si="3"/>
        <v>0</v>
      </c>
      <c r="H34" s="103"/>
      <c r="I34" s="103"/>
      <c r="J34" s="103"/>
      <c r="K34" s="103"/>
      <c r="L34" s="101"/>
      <c r="M34" s="102">
        <v>30000</v>
      </c>
      <c r="N34" s="100"/>
      <c r="O34" s="90"/>
      <c r="P34" s="78"/>
    </row>
    <row r="35" spans="1:16" ht="42.75">
      <c r="A35" s="23"/>
      <c r="B35" s="12" t="s">
        <v>126</v>
      </c>
      <c r="C35" s="12" t="s">
        <v>31</v>
      </c>
      <c r="D35" s="24">
        <v>2006</v>
      </c>
      <c r="E35" s="73">
        <f t="shared" si="0"/>
        <v>40000</v>
      </c>
      <c r="F35" s="98"/>
      <c r="G35" s="99">
        <f t="shared" si="3"/>
        <v>0</v>
      </c>
      <c r="H35" s="103"/>
      <c r="I35" s="103"/>
      <c r="J35" s="103"/>
      <c r="K35" s="103"/>
      <c r="L35" s="101"/>
      <c r="M35" s="102">
        <v>40000</v>
      </c>
      <c r="N35" s="100"/>
      <c r="O35" s="90"/>
      <c r="P35" s="78"/>
    </row>
    <row r="36" spans="1:16" ht="49.5" customHeight="1">
      <c r="A36" s="23"/>
      <c r="B36" s="12" t="s">
        <v>127</v>
      </c>
      <c r="C36" s="12" t="s">
        <v>31</v>
      </c>
      <c r="D36" s="24">
        <v>2005</v>
      </c>
      <c r="E36" s="73">
        <f t="shared" si="0"/>
        <v>386161</v>
      </c>
      <c r="F36" s="98">
        <v>2800</v>
      </c>
      <c r="G36" s="99">
        <f t="shared" si="3"/>
        <v>383361</v>
      </c>
      <c r="H36" s="103">
        <f>393361-10000</f>
        <v>383361</v>
      </c>
      <c r="I36" s="103"/>
      <c r="J36" s="103"/>
      <c r="K36" s="103"/>
      <c r="L36" s="101"/>
      <c r="M36" s="102"/>
      <c r="N36" s="100"/>
      <c r="O36" s="90"/>
      <c r="P36" s="78"/>
    </row>
    <row r="37" spans="1:16" ht="57">
      <c r="A37" s="23"/>
      <c r="B37" s="12" t="s">
        <v>114</v>
      </c>
      <c r="C37" s="12" t="s">
        <v>31</v>
      </c>
      <c r="D37" s="24" t="s">
        <v>38</v>
      </c>
      <c r="E37" s="73">
        <f t="shared" si="0"/>
        <v>376960</v>
      </c>
      <c r="F37" s="98">
        <v>6960</v>
      </c>
      <c r="G37" s="99">
        <v>370000</v>
      </c>
      <c r="H37" s="103">
        <v>370000</v>
      </c>
      <c r="I37" s="103"/>
      <c r="J37" s="103"/>
      <c r="K37" s="103"/>
      <c r="L37" s="101"/>
      <c r="M37" s="102"/>
      <c r="N37" s="100"/>
      <c r="O37" s="90"/>
      <c r="P37" s="78"/>
    </row>
    <row r="38" spans="1:16" ht="57">
      <c r="A38" s="23"/>
      <c r="B38" s="32" t="s">
        <v>128</v>
      </c>
      <c r="C38" s="12" t="s">
        <v>31</v>
      </c>
      <c r="D38" s="24" t="s">
        <v>99</v>
      </c>
      <c r="E38" s="73">
        <f t="shared" si="0"/>
        <v>1342966</v>
      </c>
      <c r="F38" s="98">
        <v>25200</v>
      </c>
      <c r="G38" s="99"/>
      <c r="H38" s="103"/>
      <c r="I38" s="103"/>
      <c r="J38" s="103"/>
      <c r="K38" s="103"/>
      <c r="L38" s="101"/>
      <c r="M38" s="102">
        <v>310542</v>
      </c>
      <c r="N38" s="100">
        <v>1007224</v>
      </c>
      <c r="O38" s="90"/>
      <c r="P38" s="78"/>
    </row>
    <row r="39" spans="1:16" ht="57">
      <c r="A39" s="23"/>
      <c r="B39" s="30" t="s">
        <v>129</v>
      </c>
      <c r="C39" s="12" t="s">
        <v>31</v>
      </c>
      <c r="D39" s="24" t="s">
        <v>38</v>
      </c>
      <c r="E39" s="73">
        <f t="shared" si="0"/>
        <v>397329</v>
      </c>
      <c r="F39" s="98">
        <v>231934</v>
      </c>
      <c r="G39" s="99">
        <f>H39+J39+K39+L39</f>
        <v>165395</v>
      </c>
      <c r="H39" s="103">
        <v>165395</v>
      </c>
      <c r="I39" s="103"/>
      <c r="J39" s="103"/>
      <c r="K39" s="103"/>
      <c r="L39" s="101"/>
      <c r="M39" s="102"/>
      <c r="N39" s="100"/>
      <c r="O39" s="90"/>
      <c r="P39" s="78"/>
    </row>
    <row r="40" spans="1:16" ht="57">
      <c r="A40" s="23"/>
      <c r="B40" s="30" t="s">
        <v>130</v>
      </c>
      <c r="C40" s="12" t="s">
        <v>31</v>
      </c>
      <c r="D40" s="24">
        <v>2005</v>
      </c>
      <c r="E40" s="73">
        <f t="shared" si="0"/>
        <v>620000</v>
      </c>
      <c r="F40" s="98"/>
      <c r="G40" s="99">
        <f>H40+J40+K40+L40</f>
        <v>620000</v>
      </c>
      <c r="H40" s="100">
        <v>620000</v>
      </c>
      <c r="I40" s="100"/>
      <c r="J40" s="100"/>
      <c r="K40" s="100"/>
      <c r="L40" s="101"/>
      <c r="M40" s="102"/>
      <c r="N40" s="100"/>
      <c r="O40" s="100"/>
      <c r="P40" s="100"/>
    </row>
    <row r="41" spans="1:16" ht="28.5">
      <c r="A41" s="23"/>
      <c r="B41" s="26" t="s">
        <v>131</v>
      </c>
      <c r="C41" s="12" t="s">
        <v>31</v>
      </c>
      <c r="D41" s="24" t="s">
        <v>60</v>
      </c>
      <c r="E41" s="73">
        <f t="shared" si="0"/>
        <v>300000</v>
      </c>
      <c r="F41" s="98">
        <v>433</v>
      </c>
      <c r="G41" s="99">
        <f>H41+J41+K41+L41</f>
        <v>0</v>
      </c>
      <c r="H41" s="100">
        <v>0</v>
      </c>
      <c r="I41" s="100"/>
      <c r="J41" s="100"/>
      <c r="K41" s="100"/>
      <c r="L41" s="101"/>
      <c r="M41" s="102"/>
      <c r="N41" s="100"/>
      <c r="O41" s="100"/>
      <c r="P41" s="78">
        <v>299567</v>
      </c>
    </row>
    <row r="42" spans="1:16" ht="28.5">
      <c r="A42" s="23"/>
      <c r="B42" s="30" t="s">
        <v>132</v>
      </c>
      <c r="C42" s="12" t="s">
        <v>31</v>
      </c>
      <c r="D42" s="24" t="s">
        <v>59</v>
      </c>
      <c r="E42" s="73">
        <f t="shared" si="0"/>
        <v>1660000</v>
      </c>
      <c r="F42" s="98">
        <v>96</v>
      </c>
      <c r="G42" s="99">
        <v>25000</v>
      </c>
      <c r="H42" s="103">
        <v>25000</v>
      </c>
      <c r="I42" s="103"/>
      <c r="J42" s="103"/>
      <c r="K42" s="103"/>
      <c r="L42" s="101"/>
      <c r="M42" s="102"/>
      <c r="N42" s="100"/>
      <c r="O42" s="90"/>
      <c r="P42" s="78">
        <f>1659904-25000</f>
        <v>1634904</v>
      </c>
    </row>
    <row r="43" spans="1:16" ht="28.5">
      <c r="A43" s="23"/>
      <c r="B43" s="30" t="s">
        <v>133</v>
      </c>
      <c r="C43" s="12" t="s">
        <v>31</v>
      </c>
      <c r="D43" s="24" t="s">
        <v>30</v>
      </c>
      <c r="E43" s="73">
        <f t="shared" si="0"/>
        <v>300000</v>
      </c>
      <c r="F43" s="98"/>
      <c r="G43" s="99">
        <f>H43+J43+K43+L43</f>
        <v>0</v>
      </c>
      <c r="H43" s="103"/>
      <c r="I43" s="103"/>
      <c r="J43" s="103"/>
      <c r="K43" s="103"/>
      <c r="L43" s="101"/>
      <c r="M43" s="102"/>
      <c r="N43" s="100"/>
      <c r="O43" s="90">
        <v>300000</v>
      </c>
      <c r="P43" s="78"/>
    </row>
    <row r="44" spans="1:16" ht="28.5">
      <c r="A44" s="23"/>
      <c r="B44" s="30" t="s">
        <v>134</v>
      </c>
      <c r="C44" s="12" t="s">
        <v>31</v>
      </c>
      <c r="D44" s="178">
        <v>2006</v>
      </c>
      <c r="E44" s="73">
        <f t="shared" si="0"/>
        <v>70000</v>
      </c>
      <c r="F44" s="98"/>
      <c r="G44" s="99">
        <f>H44+J44+K44+L44</f>
        <v>0</v>
      </c>
      <c r="H44" s="103"/>
      <c r="I44" s="103"/>
      <c r="J44" s="103"/>
      <c r="K44" s="103"/>
      <c r="L44" s="101"/>
      <c r="M44" s="102">
        <v>70000</v>
      </c>
      <c r="N44" s="100"/>
      <c r="O44" s="90"/>
      <c r="P44" s="78"/>
    </row>
    <row r="45" spans="1:16" ht="28.5">
      <c r="A45" s="23"/>
      <c r="B45" s="42" t="s">
        <v>135</v>
      </c>
      <c r="C45" s="12" t="s">
        <v>31</v>
      </c>
      <c r="D45" s="49" t="s">
        <v>59</v>
      </c>
      <c r="E45" s="73">
        <f t="shared" si="0"/>
        <v>1440000</v>
      </c>
      <c r="F45" s="98"/>
      <c r="G45" s="99">
        <f>H45+J45+K45+L45</f>
        <v>0</v>
      </c>
      <c r="H45" s="103"/>
      <c r="I45" s="103"/>
      <c r="J45" s="103"/>
      <c r="K45" s="103"/>
      <c r="L45" s="101"/>
      <c r="M45" s="102"/>
      <c r="N45" s="100"/>
      <c r="O45" s="90"/>
      <c r="P45" s="78">
        <v>1440000</v>
      </c>
    </row>
    <row r="46" spans="1:16" ht="57">
      <c r="A46" s="23"/>
      <c r="B46" s="42" t="s">
        <v>136</v>
      </c>
      <c r="C46" s="42" t="s">
        <v>31</v>
      </c>
      <c r="D46" s="49" t="s">
        <v>61</v>
      </c>
      <c r="E46" s="73">
        <f t="shared" si="0"/>
        <v>2500000</v>
      </c>
      <c r="F46" s="109"/>
      <c r="G46" s="99">
        <f>H46+J46+K46+L46</f>
        <v>950000</v>
      </c>
      <c r="H46" s="110">
        <v>50218</v>
      </c>
      <c r="I46" s="110"/>
      <c r="J46" s="110">
        <v>899782</v>
      </c>
      <c r="K46" s="110"/>
      <c r="L46" s="111"/>
      <c r="M46" s="112">
        <v>550000</v>
      </c>
      <c r="N46" s="113"/>
      <c r="O46" s="86">
        <v>1000000</v>
      </c>
      <c r="P46" s="137"/>
    </row>
    <row r="47" spans="1:16" ht="28.5">
      <c r="A47" s="23"/>
      <c r="B47" s="42" t="s">
        <v>137</v>
      </c>
      <c r="C47" s="42" t="s">
        <v>31</v>
      </c>
      <c r="D47" s="49">
        <v>2005</v>
      </c>
      <c r="E47" s="73">
        <f t="shared" si="0"/>
        <v>101500</v>
      </c>
      <c r="F47" s="109"/>
      <c r="G47" s="99">
        <v>101500</v>
      </c>
      <c r="H47" s="110">
        <v>101500</v>
      </c>
      <c r="I47" s="110"/>
      <c r="J47" s="110"/>
      <c r="K47" s="110"/>
      <c r="L47" s="111"/>
      <c r="M47" s="112"/>
      <c r="N47" s="113"/>
      <c r="O47" s="86"/>
      <c r="P47" s="137"/>
    </row>
    <row r="48" spans="1:16" ht="28.5">
      <c r="A48" s="23"/>
      <c r="B48" s="42" t="s">
        <v>138</v>
      </c>
      <c r="C48" s="42" t="s">
        <v>31</v>
      </c>
      <c r="D48" s="49">
        <v>2005</v>
      </c>
      <c r="E48" s="73">
        <f t="shared" si="0"/>
        <v>60160</v>
      </c>
      <c r="F48" s="109"/>
      <c r="G48" s="99">
        <v>60160</v>
      </c>
      <c r="H48" s="110">
        <v>60160</v>
      </c>
      <c r="I48" s="110"/>
      <c r="J48" s="110"/>
      <c r="K48" s="110"/>
      <c r="L48" s="111"/>
      <c r="M48" s="112"/>
      <c r="N48" s="113"/>
      <c r="O48" s="86"/>
      <c r="P48" s="137"/>
    </row>
    <row r="49" spans="1:16" ht="28.5">
      <c r="A49" s="23"/>
      <c r="B49" s="42" t="s">
        <v>139</v>
      </c>
      <c r="C49" s="42" t="s">
        <v>31</v>
      </c>
      <c r="D49" s="49" t="s">
        <v>97</v>
      </c>
      <c r="E49" s="73">
        <f t="shared" si="0"/>
        <v>1400000</v>
      </c>
      <c r="F49" s="109"/>
      <c r="G49" s="99">
        <f>H49+J49+K49+L49</f>
        <v>100000</v>
      </c>
      <c r="H49" s="110">
        <v>100000</v>
      </c>
      <c r="I49" s="110"/>
      <c r="J49" s="110"/>
      <c r="K49" s="110"/>
      <c r="L49" s="111"/>
      <c r="M49" s="112">
        <v>1300000</v>
      </c>
      <c r="N49" s="113"/>
      <c r="O49" s="86"/>
      <c r="P49" s="137"/>
    </row>
    <row r="50" spans="1:16" ht="28.5">
      <c r="A50" s="23"/>
      <c r="B50" s="42" t="s">
        <v>140</v>
      </c>
      <c r="C50" s="42" t="s">
        <v>31</v>
      </c>
      <c r="D50" s="49">
        <v>2005</v>
      </c>
      <c r="E50" s="73">
        <f t="shared" si="0"/>
        <v>24700</v>
      </c>
      <c r="F50" s="109"/>
      <c r="G50" s="99">
        <v>24700</v>
      </c>
      <c r="H50" s="110">
        <v>24700</v>
      </c>
      <c r="I50" s="110"/>
      <c r="J50" s="110"/>
      <c r="K50" s="110"/>
      <c r="L50" s="111"/>
      <c r="M50" s="112"/>
      <c r="N50" s="113"/>
      <c r="O50" s="86"/>
      <c r="P50" s="137"/>
    </row>
    <row r="51" spans="1:16" ht="28.5">
      <c r="A51" s="23"/>
      <c r="B51" s="42" t="s">
        <v>141</v>
      </c>
      <c r="C51" s="42" t="s">
        <v>31</v>
      </c>
      <c r="D51" s="49" t="s">
        <v>97</v>
      </c>
      <c r="E51" s="73">
        <f t="shared" si="0"/>
        <v>350000</v>
      </c>
      <c r="F51" s="109"/>
      <c r="G51" s="99">
        <f>H51+J51+K51+L51</f>
        <v>20000</v>
      </c>
      <c r="H51" s="110">
        <v>20000</v>
      </c>
      <c r="I51" s="110"/>
      <c r="J51" s="110"/>
      <c r="K51" s="110"/>
      <c r="L51" s="111"/>
      <c r="M51" s="112">
        <v>330000</v>
      </c>
      <c r="N51" s="113"/>
      <c r="O51" s="86"/>
      <c r="P51" s="137"/>
    </row>
    <row r="52" spans="1:16" ht="28.5">
      <c r="A52" s="23"/>
      <c r="B52" s="42" t="s">
        <v>142</v>
      </c>
      <c r="C52" s="42" t="s">
        <v>31</v>
      </c>
      <c r="D52" s="49">
        <v>2005</v>
      </c>
      <c r="E52" s="73">
        <f t="shared" si="0"/>
        <v>50000</v>
      </c>
      <c r="F52" s="109"/>
      <c r="G52" s="99">
        <f>H52+J52+K52+L52</f>
        <v>50000</v>
      </c>
      <c r="H52" s="110">
        <v>50000</v>
      </c>
      <c r="I52" s="110"/>
      <c r="J52" s="110"/>
      <c r="K52" s="110"/>
      <c r="L52" s="111"/>
      <c r="M52" s="112"/>
      <c r="N52" s="113"/>
      <c r="O52" s="86"/>
      <c r="P52" s="137"/>
    </row>
    <row r="53" spans="1:16" ht="42.75">
      <c r="A53" s="23"/>
      <c r="B53" s="42" t="s">
        <v>143</v>
      </c>
      <c r="C53" s="42" t="s">
        <v>31</v>
      </c>
      <c r="D53" s="49">
        <v>2005</v>
      </c>
      <c r="E53" s="73">
        <f>F53+G53+M53+N53+O53+P53</f>
        <v>25000</v>
      </c>
      <c r="F53" s="109"/>
      <c r="G53" s="99">
        <f>H53+J53+K53+L53</f>
        <v>25000</v>
      </c>
      <c r="H53" s="110">
        <v>25000</v>
      </c>
      <c r="I53" s="110"/>
      <c r="J53" s="110"/>
      <c r="K53" s="110"/>
      <c r="L53" s="111"/>
      <c r="M53" s="112"/>
      <c r="N53" s="113"/>
      <c r="O53" s="86"/>
      <c r="P53" s="137"/>
    </row>
    <row r="54" spans="1:16" ht="42.75">
      <c r="A54" s="23"/>
      <c r="B54" s="42" t="s">
        <v>144</v>
      </c>
      <c r="C54" s="42" t="s">
        <v>31</v>
      </c>
      <c r="D54" s="49">
        <v>2005</v>
      </c>
      <c r="E54" s="73">
        <f>F54+G54+M54+N54+O54+P54</f>
        <v>600000</v>
      </c>
      <c r="F54" s="109"/>
      <c r="G54" s="99">
        <v>600000</v>
      </c>
      <c r="H54" s="110">
        <v>600000</v>
      </c>
      <c r="I54" s="110"/>
      <c r="J54" s="110"/>
      <c r="K54" s="110"/>
      <c r="L54" s="111"/>
      <c r="M54" s="112"/>
      <c r="N54" s="113"/>
      <c r="O54" s="86"/>
      <c r="P54" s="137"/>
    </row>
    <row r="55" spans="1:16" ht="57">
      <c r="A55" s="23"/>
      <c r="B55" s="42" t="s">
        <v>145</v>
      </c>
      <c r="C55" s="42" t="s">
        <v>31</v>
      </c>
      <c r="D55" s="49" t="s">
        <v>97</v>
      </c>
      <c r="E55" s="73">
        <f>F55+G55+M55+N55+O55+P55</f>
        <v>1700000</v>
      </c>
      <c r="F55" s="109"/>
      <c r="G55" s="99">
        <f>H55+J55+K55+L55</f>
        <v>1000000</v>
      </c>
      <c r="H55" s="110">
        <v>1000000</v>
      </c>
      <c r="I55" s="110">
        <v>116110</v>
      </c>
      <c r="J55" s="110"/>
      <c r="K55" s="110"/>
      <c r="L55" s="111"/>
      <c r="M55" s="112">
        <v>700000</v>
      </c>
      <c r="N55" s="113"/>
      <c r="O55" s="86"/>
      <c r="P55" s="137"/>
    </row>
    <row r="56" spans="1:16" ht="106.5" customHeight="1" thickBot="1">
      <c r="A56" s="23"/>
      <c r="B56" s="162" t="s">
        <v>146</v>
      </c>
      <c r="C56" s="42" t="s">
        <v>31</v>
      </c>
      <c r="D56" s="49">
        <v>2005</v>
      </c>
      <c r="E56" s="73">
        <f t="shared" si="0"/>
        <v>30000</v>
      </c>
      <c r="F56" s="109"/>
      <c r="G56" s="99">
        <f>H56+J56+K56+L56</f>
        <v>30000</v>
      </c>
      <c r="H56" s="110">
        <v>30000</v>
      </c>
      <c r="I56" s="110"/>
      <c r="J56" s="110"/>
      <c r="K56" s="110"/>
      <c r="L56" s="111"/>
      <c r="M56" s="112"/>
      <c r="N56" s="113"/>
      <c r="O56" s="86"/>
      <c r="P56" s="137"/>
    </row>
    <row r="57" spans="1:16" ht="27" customHeight="1" thickBot="1">
      <c r="A57" s="202" t="s">
        <v>13</v>
      </c>
      <c r="B57" s="205"/>
      <c r="C57" s="47"/>
      <c r="D57" s="48"/>
      <c r="E57" s="87">
        <f t="shared" si="0"/>
        <v>40983962</v>
      </c>
      <c r="F57" s="115">
        <f>SUM(F22:F56)</f>
        <v>1983708</v>
      </c>
      <c r="G57" s="116">
        <f>H57+J57+K57+L57</f>
        <v>7037612</v>
      </c>
      <c r="H57" s="117">
        <f>SUM(H22:H56)</f>
        <v>6137830</v>
      </c>
      <c r="I57" s="117">
        <f>SUM(I22:I56)</f>
        <v>316110</v>
      </c>
      <c r="J57" s="117">
        <f>SUM(J22:J56)</f>
        <v>899782</v>
      </c>
      <c r="K57" s="117">
        <f aca="true" t="shared" si="4" ref="K57:P57">SUM(K22:K56)</f>
        <v>0</v>
      </c>
      <c r="L57" s="118">
        <f t="shared" si="4"/>
        <v>0</v>
      </c>
      <c r="M57" s="119">
        <f t="shared" si="4"/>
        <v>7456496</v>
      </c>
      <c r="N57" s="117">
        <f t="shared" si="4"/>
        <v>11806923</v>
      </c>
      <c r="O57" s="117">
        <f t="shared" si="4"/>
        <v>7664752</v>
      </c>
      <c r="P57" s="117">
        <f t="shared" si="4"/>
        <v>5034471</v>
      </c>
    </row>
    <row r="58" spans="1:16" ht="30" thickBot="1">
      <c r="A58" s="29">
        <v>70005</v>
      </c>
      <c r="B58" s="15" t="s">
        <v>24</v>
      </c>
      <c r="C58" s="10" t="s">
        <v>31</v>
      </c>
      <c r="D58" s="53">
        <v>2005</v>
      </c>
      <c r="E58" s="81">
        <f t="shared" si="0"/>
        <v>1000000</v>
      </c>
      <c r="F58" s="120"/>
      <c r="G58" s="121">
        <f>H58+J58+K58+L58</f>
        <v>1000000</v>
      </c>
      <c r="H58" s="122">
        <v>1000000</v>
      </c>
      <c r="I58" s="122"/>
      <c r="J58" s="122"/>
      <c r="K58" s="122"/>
      <c r="L58" s="123"/>
      <c r="M58" s="124"/>
      <c r="N58" s="125"/>
      <c r="O58" s="125"/>
      <c r="P58" s="52"/>
    </row>
    <row r="59" spans="1:16" ht="28.5" customHeight="1" thickBot="1">
      <c r="A59" s="206" t="s">
        <v>14</v>
      </c>
      <c r="B59" s="207"/>
      <c r="C59" s="54"/>
      <c r="D59" s="48"/>
      <c r="E59" s="87">
        <f t="shared" si="0"/>
        <v>1000000</v>
      </c>
      <c r="F59" s="115"/>
      <c r="G59" s="116">
        <f>H59+J59+K59+L59</f>
        <v>1000000</v>
      </c>
      <c r="H59" s="117">
        <f>SUM(H58)</f>
        <v>1000000</v>
      </c>
      <c r="I59" s="117"/>
      <c r="J59" s="117"/>
      <c r="K59" s="117">
        <f>SUM(K58)</f>
        <v>0</v>
      </c>
      <c r="L59" s="118"/>
      <c r="M59" s="119"/>
      <c r="N59" s="117"/>
      <c r="O59" s="117"/>
      <c r="P59" s="47"/>
    </row>
    <row r="60" spans="1:16" ht="78" thickBot="1">
      <c r="A60" s="29">
        <v>70001</v>
      </c>
      <c r="B60" s="163" t="s">
        <v>64</v>
      </c>
      <c r="C60" s="10" t="s">
        <v>31</v>
      </c>
      <c r="D60" s="139">
        <v>2005</v>
      </c>
      <c r="E60" s="140">
        <v>250000</v>
      </c>
      <c r="F60" s="141"/>
      <c r="G60" s="142">
        <v>250000</v>
      </c>
      <c r="H60" s="143">
        <v>250000</v>
      </c>
      <c r="I60" s="143"/>
      <c r="J60" s="143"/>
      <c r="K60" s="144"/>
      <c r="L60" s="147"/>
      <c r="M60" s="148"/>
      <c r="N60" s="144"/>
      <c r="O60" s="144"/>
      <c r="P60" s="149"/>
    </row>
    <row r="61" spans="1:16" ht="52.5" thickBot="1">
      <c r="A61" s="29"/>
      <c r="B61" s="164" t="s">
        <v>63</v>
      </c>
      <c r="C61" s="138" t="s">
        <v>31</v>
      </c>
      <c r="D61" s="139">
        <v>2005</v>
      </c>
      <c r="E61" s="140">
        <f t="shared" si="0"/>
        <v>300000</v>
      </c>
      <c r="F61" s="141"/>
      <c r="G61" s="142">
        <f>H61+J61+K61+L61</f>
        <v>300000</v>
      </c>
      <c r="H61" s="143">
        <v>300000</v>
      </c>
      <c r="I61" s="150">
        <v>100000</v>
      </c>
      <c r="J61" s="144"/>
      <c r="K61" s="144"/>
      <c r="L61" s="147"/>
      <c r="M61" s="148"/>
      <c r="N61" s="144"/>
      <c r="O61" s="144"/>
      <c r="P61" s="149"/>
    </row>
    <row r="62" spans="1:16" ht="27" customHeight="1" thickBot="1">
      <c r="A62" s="202" t="s">
        <v>58</v>
      </c>
      <c r="B62" s="203"/>
      <c r="C62" s="145"/>
      <c r="D62" s="146"/>
      <c r="E62" s="87">
        <f t="shared" si="0"/>
        <v>550000</v>
      </c>
      <c r="F62" s="115"/>
      <c r="G62" s="116">
        <f>H62+J62+K62+L62</f>
        <v>550000</v>
      </c>
      <c r="H62" s="117">
        <f>SUM(H60:H61)</f>
        <v>550000</v>
      </c>
      <c r="I62" s="117">
        <f>SUM(I61)</f>
        <v>100000</v>
      </c>
      <c r="J62" s="117"/>
      <c r="K62" s="117"/>
      <c r="L62" s="118"/>
      <c r="M62" s="119"/>
      <c r="N62" s="117"/>
      <c r="O62" s="117"/>
      <c r="P62" s="47"/>
    </row>
    <row r="63" spans="1:16" ht="30" thickBot="1">
      <c r="A63" s="29">
        <v>70095</v>
      </c>
      <c r="B63" s="15" t="s">
        <v>74</v>
      </c>
      <c r="C63" s="10" t="s">
        <v>31</v>
      </c>
      <c r="D63" s="53" t="s">
        <v>38</v>
      </c>
      <c r="E63" s="81">
        <f t="shared" si="0"/>
        <v>250840</v>
      </c>
      <c r="F63" s="120">
        <v>120840</v>
      </c>
      <c r="G63" s="121">
        <v>130000</v>
      </c>
      <c r="H63" s="122">
        <v>130000</v>
      </c>
      <c r="I63" s="122"/>
      <c r="J63" s="122"/>
      <c r="K63" s="122">
        <v>0</v>
      </c>
      <c r="L63" s="128"/>
      <c r="M63" s="129"/>
      <c r="N63" s="122"/>
      <c r="O63" s="125"/>
      <c r="P63" s="52"/>
    </row>
    <row r="64" spans="1:16" ht="27.75" customHeight="1" thickBot="1">
      <c r="A64" s="208" t="s">
        <v>15</v>
      </c>
      <c r="B64" s="209"/>
      <c r="C64" s="47"/>
      <c r="D64" s="48"/>
      <c r="E64" s="87">
        <f t="shared" si="0"/>
        <v>250840</v>
      </c>
      <c r="F64" s="115">
        <f>SUM(F63:F63)</f>
        <v>120840</v>
      </c>
      <c r="G64" s="116">
        <f>H64+J64+K64+L64</f>
        <v>130000</v>
      </c>
      <c r="H64" s="117">
        <f>SUM(H63)</f>
        <v>130000</v>
      </c>
      <c r="I64" s="117"/>
      <c r="J64" s="117"/>
      <c r="K64" s="117">
        <f>SUM(K63:K63)</f>
        <v>0</v>
      </c>
      <c r="L64" s="118"/>
      <c r="M64" s="119"/>
      <c r="N64" s="117"/>
      <c r="O64" s="117"/>
      <c r="P64" s="47"/>
    </row>
    <row r="65" spans="1:16" ht="28.5">
      <c r="A65" s="29">
        <v>75023</v>
      </c>
      <c r="B65" s="15" t="s">
        <v>7</v>
      </c>
      <c r="C65" s="36" t="s">
        <v>31</v>
      </c>
      <c r="D65" s="37">
        <v>2005</v>
      </c>
      <c r="E65" s="126">
        <f t="shared" si="0"/>
        <v>45000</v>
      </c>
      <c r="F65" s="92"/>
      <c r="G65" s="127">
        <f>SUM(H65)</f>
        <v>45000</v>
      </c>
      <c r="H65" s="97">
        <v>45000</v>
      </c>
      <c r="I65" s="97"/>
      <c r="J65" s="97"/>
      <c r="K65" s="97"/>
      <c r="L65" s="95"/>
      <c r="M65" s="96"/>
      <c r="N65" s="97"/>
      <c r="O65" s="97"/>
      <c r="P65" s="13"/>
    </row>
    <row r="66" spans="1:16" ht="43.5" thickBot="1">
      <c r="A66" s="29"/>
      <c r="B66" s="31" t="s">
        <v>45</v>
      </c>
      <c r="C66" s="42" t="s">
        <v>31</v>
      </c>
      <c r="D66" s="49" t="s">
        <v>29</v>
      </c>
      <c r="E66" s="81">
        <f t="shared" si="0"/>
        <v>548713</v>
      </c>
      <c r="F66" s="109">
        <v>234995</v>
      </c>
      <c r="G66" s="114">
        <v>0</v>
      </c>
      <c r="H66" s="113">
        <v>0</v>
      </c>
      <c r="I66" s="113"/>
      <c r="J66" s="113"/>
      <c r="K66" s="113"/>
      <c r="L66" s="111"/>
      <c r="M66" s="112">
        <v>65210</v>
      </c>
      <c r="N66" s="113">
        <v>248508</v>
      </c>
      <c r="O66" s="113"/>
      <c r="P66" s="8"/>
    </row>
    <row r="67" spans="1:16" ht="24" customHeight="1" thickBot="1">
      <c r="A67" s="202" t="s">
        <v>16</v>
      </c>
      <c r="B67" s="203"/>
      <c r="C67" s="47"/>
      <c r="D67" s="48"/>
      <c r="E67" s="87">
        <f t="shared" si="0"/>
        <v>593713</v>
      </c>
      <c r="F67" s="115">
        <f>SUM(F66)</f>
        <v>234995</v>
      </c>
      <c r="G67" s="116">
        <f aca="true" t="shared" si="5" ref="G67:G72">H67+J67+K67+L67</f>
        <v>45000</v>
      </c>
      <c r="H67" s="117">
        <f>SUM(H65:H66)</f>
        <v>45000</v>
      </c>
      <c r="I67" s="117">
        <f>SUM(I65:I66)</f>
        <v>0</v>
      </c>
      <c r="J67" s="117">
        <f>SUM(J65:J66)</f>
        <v>0</v>
      </c>
      <c r="K67" s="117">
        <f>SUM(K65:K66)</f>
        <v>0</v>
      </c>
      <c r="L67" s="118">
        <f>SUM(L66)</f>
        <v>0</v>
      </c>
      <c r="M67" s="119">
        <f>SUM(M65:M66)</f>
        <v>65210</v>
      </c>
      <c r="N67" s="117">
        <f>SUM(N65:N66)</f>
        <v>248508</v>
      </c>
      <c r="O67" s="117">
        <f>SUM(O65:O66)</f>
        <v>0</v>
      </c>
      <c r="P67" s="47">
        <f>SUM(P65:P66)</f>
        <v>0</v>
      </c>
    </row>
    <row r="68" spans="1:16" ht="44.25" thickBot="1">
      <c r="A68" s="33"/>
      <c r="B68" s="10" t="s">
        <v>39</v>
      </c>
      <c r="C68" s="10" t="s">
        <v>31</v>
      </c>
      <c r="D68" s="53" t="s">
        <v>38</v>
      </c>
      <c r="E68" s="130">
        <f t="shared" si="0"/>
        <v>465450</v>
      </c>
      <c r="F68" s="120"/>
      <c r="G68" s="121">
        <f t="shared" si="5"/>
        <v>465450</v>
      </c>
      <c r="H68" s="122">
        <v>315450</v>
      </c>
      <c r="I68" s="122"/>
      <c r="J68" s="122">
        <v>150000</v>
      </c>
      <c r="K68" s="122">
        <v>0</v>
      </c>
      <c r="L68" s="128"/>
      <c r="M68" s="129"/>
      <c r="N68" s="122"/>
      <c r="O68" s="125"/>
      <c r="P68" s="52"/>
    </row>
    <row r="69" spans="1:16" ht="22.5" customHeight="1" thickBot="1">
      <c r="A69" s="202" t="s">
        <v>41</v>
      </c>
      <c r="B69" s="203"/>
      <c r="C69" s="47"/>
      <c r="D69" s="48"/>
      <c r="E69" s="87">
        <f t="shared" si="0"/>
        <v>465450</v>
      </c>
      <c r="F69" s="115"/>
      <c r="G69" s="116">
        <f t="shared" si="5"/>
        <v>465450</v>
      </c>
      <c r="H69" s="117">
        <f>SUM(H68)</f>
        <v>315450</v>
      </c>
      <c r="I69" s="117">
        <f>SUM(I68)</f>
        <v>0</v>
      </c>
      <c r="J69" s="117">
        <f>SUM(J68)</f>
        <v>150000</v>
      </c>
      <c r="K69" s="117">
        <f>SUM(K68)</f>
        <v>0</v>
      </c>
      <c r="L69" s="118">
        <f>SUM(L68)</f>
        <v>0</v>
      </c>
      <c r="M69" s="119"/>
      <c r="N69" s="117"/>
      <c r="O69" s="117"/>
      <c r="P69" s="47"/>
    </row>
    <row r="70" spans="1:16" ht="42.75">
      <c r="A70" s="29"/>
      <c r="B70" s="26" t="s">
        <v>72</v>
      </c>
      <c r="C70" s="12" t="s">
        <v>31</v>
      </c>
      <c r="D70" s="24" t="s">
        <v>89</v>
      </c>
      <c r="E70" s="73">
        <f t="shared" si="0"/>
        <v>1860000</v>
      </c>
      <c r="F70" s="98">
        <v>41605</v>
      </c>
      <c r="G70" s="131">
        <f t="shared" si="5"/>
        <v>260000</v>
      </c>
      <c r="H70" s="100">
        <v>260000</v>
      </c>
      <c r="I70" s="100"/>
      <c r="J70" s="100"/>
      <c r="K70" s="100"/>
      <c r="L70" s="101"/>
      <c r="M70" s="102">
        <v>389599</v>
      </c>
      <c r="N70" s="100">
        <v>1168796</v>
      </c>
      <c r="O70" s="100"/>
      <c r="P70" s="27"/>
    </row>
    <row r="71" spans="1:16" ht="42.75">
      <c r="A71" s="29"/>
      <c r="B71" s="26" t="s">
        <v>73</v>
      </c>
      <c r="C71" s="12" t="s">
        <v>31</v>
      </c>
      <c r="D71" s="24" t="s">
        <v>38</v>
      </c>
      <c r="E71" s="73">
        <f t="shared" si="0"/>
        <v>185018</v>
      </c>
      <c r="F71" s="98">
        <v>36897</v>
      </c>
      <c r="G71" s="131">
        <f t="shared" si="5"/>
        <v>148121</v>
      </c>
      <c r="H71" s="100">
        <v>148121</v>
      </c>
      <c r="I71" s="100"/>
      <c r="J71" s="100"/>
      <c r="K71" s="100"/>
      <c r="L71" s="101"/>
      <c r="M71" s="102"/>
      <c r="N71" s="100"/>
      <c r="O71" s="100"/>
      <c r="P71" s="27"/>
    </row>
    <row r="72" spans="1:16" ht="42.75">
      <c r="A72" s="29"/>
      <c r="B72" s="26" t="s">
        <v>100</v>
      </c>
      <c r="C72" s="12" t="s">
        <v>31</v>
      </c>
      <c r="D72" s="24">
        <v>2005</v>
      </c>
      <c r="E72" s="73">
        <f>F72+G72+M72+N72+O72+P72</f>
        <v>300000</v>
      </c>
      <c r="F72" s="98">
        <v>0</v>
      </c>
      <c r="G72" s="131">
        <f t="shared" si="5"/>
        <v>300000</v>
      </c>
      <c r="H72" s="100">
        <v>300000</v>
      </c>
      <c r="I72" s="100"/>
      <c r="J72" s="100"/>
      <c r="K72" s="100"/>
      <c r="L72" s="101"/>
      <c r="M72" s="102"/>
      <c r="N72" s="100"/>
      <c r="O72" s="100"/>
      <c r="P72" s="27"/>
    </row>
    <row r="73" spans="1:16" ht="42.75">
      <c r="A73" s="29"/>
      <c r="B73" s="26" t="s">
        <v>101</v>
      </c>
      <c r="C73" s="12" t="s">
        <v>31</v>
      </c>
      <c r="D73" s="24">
        <v>2005</v>
      </c>
      <c r="E73" s="73">
        <f>F73+G73+M73+N73+O73+P73</f>
        <v>80000</v>
      </c>
      <c r="F73" s="98"/>
      <c r="G73" s="131">
        <f>50000+30000</f>
        <v>80000</v>
      </c>
      <c r="H73" s="100">
        <f>50000+30000</f>
        <v>80000</v>
      </c>
      <c r="I73" s="100"/>
      <c r="J73" s="100"/>
      <c r="K73" s="100"/>
      <c r="L73" s="101"/>
      <c r="M73" s="102"/>
      <c r="N73" s="100"/>
      <c r="O73" s="100"/>
      <c r="P73" s="27"/>
    </row>
    <row r="74" spans="1:16" ht="76.5">
      <c r="A74" s="29"/>
      <c r="B74" s="163" t="s">
        <v>102</v>
      </c>
      <c r="C74" s="12" t="s">
        <v>31</v>
      </c>
      <c r="D74" s="24">
        <v>2005</v>
      </c>
      <c r="E74" s="73">
        <f t="shared" si="0"/>
        <v>172390</v>
      </c>
      <c r="F74" s="98"/>
      <c r="G74" s="131">
        <f aca="true" t="shared" si="6" ref="G74:G80">H74+J74+K74+L74</f>
        <v>172390</v>
      </c>
      <c r="H74" s="100">
        <v>172390</v>
      </c>
      <c r="I74" s="100"/>
      <c r="J74" s="100"/>
      <c r="K74" s="100"/>
      <c r="L74" s="101"/>
      <c r="M74" s="102"/>
      <c r="N74" s="100"/>
      <c r="O74" s="100"/>
      <c r="P74" s="27"/>
    </row>
    <row r="75" spans="1:16" ht="28.5">
      <c r="A75" s="29"/>
      <c r="B75" s="28" t="s">
        <v>103</v>
      </c>
      <c r="C75" s="12" t="s">
        <v>31</v>
      </c>
      <c r="D75" s="24">
        <v>2005</v>
      </c>
      <c r="E75" s="73">
        <f t="shared" si="0"/>
        <v>44000</v>
      </c>
      <c r="F75" s="98"/>
      <c r="G75" s="99">
        <f t="shared" si="6"/>
        <v>44000</v>
      </c>
      <c r="H75" s="100">
        <v>44000</v>
      </c>
      <c r="I75" s="100"/>
      <c r="J75" s="100"/>
      <c r="K75" s="100"/>
      <c r="L75" s="101"/>
      <c r="M75" s="102"/>
      <c r="N75" s="100"/>
      <c r="O75" s="100"/>
      <c r="P75" s="27"/>
    </row>
    <row r="76" spans="1:16" ht="29.25" thickBot="1">
      <c r="A76" s="29"/>
      <c r="B76" s="57" t="s">
        <v>104</v>
      </c>
      <c r="C76" s="42" t="s">
        <v>31</v>
      </c>
      <c r="D76" s="49">
        <v>2005</v>
      </c>
      <c r="E76" s="81">
        <f t="shared" si="0"/>
        <v>8250</v>
      </c>
      <c r="F76" s="109"/>
      <c r="G76" s="132">
        <f t="shared" si="6"/>
        <v>8250</v>
      </c>
      <c r="H76" s="113">
        <v>8250</v>
      </c>
      <c r="I76" s="113"/>
      <c r="J76" s="113"/>
      <c r="K76" s="113"/>
      <c r="L76" s="111"/>
      <c r="M76" s="112"/>
      <c r="N76" s="113"/>
      <c r="O76" s="113"/>
      <c r="P76" s="8"/>
    </row>
    <row r="77" spans="1:16" ht="24.75" customHeight="1" thickBot="1">
      <c r="A77" s="202" t="s">
        <v>17</v>
      </c>
      <c r="B77" s="203"/>
      <c r="C77" s="47"/>
      <c r="D77" s="47"/>
      <c r="E77" s="87">
        <f t="shared" si="0"/>
        <v>2649658</v>
      </c>
      <c r="F77" s="115">
        <f>SUM(F70:F76)</f>
        <v>78502</v>
      </c>
      <c r="G77" s="116">
        <f t="shared" si="6"/>
        <v>1012761</v>
      </c>
      <c r="H77" s="117">
        <f aca="true" t="shared" si="7" ref="H77:N77">SUM(H70:H76)</f>
        <v>1012761</v>
      </c>
      <c r="I77" s="117">
        <f t="shared" si="7"/>
        <v>0</v>
      </c>
      <c r="J77" s="117">
        <f t="shared" si="7"/>
        <v>0</v>
      </c>
      <c r="K77" s="117">
        <f t="shared" si="7"/>
        <v>0</v>
      </c>
      <c r="L77" s="118">
        <f t="shared" si="7"/>
        <v>0</v>
      </c>
      <c r="M77" s="119">
        <f t="shared" si="7"/>
        <v>389599</v>
      </c>
      <c r="N77" s="119">
        <f t="shared" si="7"/>
        <v>1168796</v>
      </c>
      <c r="O77" s="117">
        <f>SUM(O70:O76)</f>
        <v>0</v>
      </c>
      <c r="P77" s="47">
        <f>SUM(P70:P76)</f>
        <v>0</v>
      </c>
    </row>
    <row r="78" spans="1:16" ht="39" customHeight="1">
      <c r="A78" s="33"/>
      <c r="B78" s="184" t="s">
        <v>47</v>
      </c>
      <c r="C78" s="185" t="s">
        <v>31</v>
      </c>
      <c r="D78" s="186">
        <v>2005</v>
      </c>
      <c r="E78" s="126">
        <f>F78+G78+M78+N78+O78+P78</f>
        <v>19000</v>
      </c>
      <c r="F78" s="187"/>
      <c r="G78" s="127">
        <f>H78+J78+K78+L78</f>
        <v>19000</v>
      </c>
      <c r="H78" s="188">
        <v>19000</v>
      </c>
      <c r="I78" s="189"/>
      <c r="J78" s="189"/>
      <c r="K78" s="189"/>
      <c r="L78" s="190"/>
      <c r="M78" s="191"/>
      <c r="N78" s="191"/>
      <c r="O78" s="189"/>
      <c r="P78" s="192"/>
    </row>
    <row r="79" spans="1:16" ht="96" customHeight="1" thickBot="1">
      <c r="A79" s="33"/>
      <c r="B79" s="193" t="s">
        <v>147</v>
      </c>
      <c r="C79" s="10" t="s">
        <v>31</v>
      </c>
      <c r="D79" s="53">
        <v>2005</v>
      </c>
      <c r="E79" s="182">
        <f t="shared" si="0"/>
        <v>25000</v>
      </c>
      <c r="F79" s="120"/>
      <c r="G79" s="183">
        <f t="shared" si="6"/>
        <v>25000</v>
      </c>
      <c r="H79" s="122">
        <v>25000</v>
      </c>
      <c r="I79" s="125"/>
      <c r="J79" s="125"/>
      <c r="K79" s="125"/>
      <c r="L79" s="123"/>
      <c r="M79" s="124"/>
      <c r="N79" s="125"/>
      <c r="O79" s="125"/>
      <c r="P79" s="52"/>
    </row>
    <row r="80" spans="1:16" ht="19.5" customHeight="1" thickBot="1">
      <c r="A80" s="202" t="s">
        <v>46</v>
      </c>
      <c r="B80" s="203"/>
      <c r="C80" s="47"/>
      <c r="D80" s="47"/>
      <c r="E80" s="87">
        <f t="shared" si="0"/>
        <v>44000</v>
      </c>
      <c r="F80" s="115"/>
      <c r="G80" s="116">
        <f t="shared" si="6"/>
        <v>44000</v>
      </c>
      <c r="H80" s="117">
        <f>SUM(H78:H79)</f>
        <v>44000</v>
      </c>
      <c r="I80" s="117"/>
      <c r="J80" s="117"/>
      <c r="K80" s="117"/>
      <c r="L80" s="118"/>
      <c r="M80" s="119"/>
      <c r="N80" s="117"/>
      <c r="O80" s="117"/>
      <c r="P80" s="47"/>
    </row>
    <row r="81" spans="1:16" ht="95.25" customHeight="1">
      <c r="A81" s="33"/>
      <c r="B81" s="198" t="s">
        <v>147</v>
      </c>
      <c r="C81" s="10" t="s">
        <v>31</v>
      </c>
      <c r="D81" s="199">
        <v>2005</v>
      </c>
      <c r="E81" s="126">
        <f t="shared" si="0"/>
        <v>15000</v>
      </c>
      <c r="F81" s="187"/>
      <c r="G81" s="127">
        <f>SUM(H81:J81)</f>
        <v>15000</v>
      </c>
      <c r="H81" s="188">
        <v>15000</v>
      </c>
      <c r="I81" s="188"/>
      <c r="J81" s="188"/>
      <c r="K81" s="189"/>
      <c r="L81" s="190"/>
      <c r="M81" s="191"/>
      <c r="N81" s="189"/>
      <c r="O81" s="189"/>
      <c r="P81" s="192"/>
    </row>
    <row r="82" spans="1:16" ht="44.25" thickBot="1">
      <c r="A82" s="33"/>
      <c r="B82" s="159" t="s">
        <v>75</v>
      </c>
      <c r="C82" s="10" t="s">
        <v>31</v>
      </c>
      <c r="D82" s="53" t="s">
        <v>97</v>
      </c>
      <c r="E82" s="182">
        <f t="shared" si="0"/>
        <v>137000</v>
      </c>
      <c r="F82" s="120"/>
      <c r="G82" s="183">
        <v>2500</v>
      </c>
      <c r="H82" s="122">
        <v>2500</v>
      </c>
      <c r="I82" s="125"/>
      <c r="J82" s="125"/>
      <c r="K82" s="122">
        <v>0</v>
      </c>
      <c r="L82" s="123"/>
      <c r="M82" s="124">
        <v>34500</v>
      </c>
      <c r="N82" s="125">
        <v>100000</v>
      </c>
      <c r="O82" s="125"/>
      <c r="P82" s="52"/>
    </row>
    <row r="83" spans="1:16" ht="22.5" customHeight="1" thickBot="1">
      <c r="A83" s="202" t="s">
        <v>53</v>
      </c>
      <c r="B83" s="203"/>
      <c r="C83" s="47"/>
      <c r="D83" s="47"/>
      <c r="E83" s="87">
        <f t="shared" si="0"/>
        <v>152000</v>
      </c>
      <c r="F83" s="115"/>
      <c r="G83" s="116">
        <f aca="true" t="shared" si="8" ref="G83:G92">H83+J83+K83+L83</f>
        <v>17500</v>
      </c>
      <c r="H83" s="117">
        <f>SUM(H82+H81)</f>
        <v>17500</v>
      </c>
      <c r="I83" s="117"/>
      <c r="J83" s="117"/>
      <c r="K83" s="117">
        <f>SUM(K82)</f>
        <v>0</v>
      </c>
      <c r="L83" s="118"/>
      <c r="M83" s="119">
        <f>M82</f>
        <v>34500</v>
      </c>
      <c r="N83" s="117">
        <f>N82</f>
        <v>100000</v>
      </c>
      <c r="O83" s="117"/>
      <c r="P83" s="47"/>
    </row>
    <row r="84" spans="1:16" ht="48.75" customHeight="1" thickBot="1">
      <c r="A84" s="33"/>
      <c r="B84" s="145" t="s">
        <v>90</v>
      </c>
      <c r="C84" s="42" t="s">
        <v>31</v>
      </c>
      <c r="D84" s="49">
        <v>2005</v>
      </c>
      <c r="E84" s="130">
        <f aca="true" t="shared" si="9" ref="E84:E89">F84+G84+M84+N84+O84+P84</f>
        <v>15000</v>
      </c>
      <c r="F84" s="120"/>
      <c r="G84" s="133">
        <f t="shared" si="8"/>
        <v>15000</v>
      </c>
      <c r="H84" s="122">
        <v>15000</v>
      </c>
      <c r="I84" s="125"/>
      <c r="J84" s="125"/>
      <c r="K84" s="122"/>
      <c r="L84" s="123"/>
      <c r="M84" s="124"/>
      <c r="N84" s="125"/>
      <c r="O84" s="125"/>
      <c r="P84" s="52"/>
    </row>
    <row r="85" spans="1:16" ht="22.5" customHeight="1" thickBot="1">
      <c r="A85" s="202" t="s">
        <v>91</v>
      </c>
      <c r="B85" s="203"/>
      <c r="C85" s="47"/>
      <c r="D85" s="47"/>
      <c r="E85" s="87">
        <f t="shared" si="9"/>
        <v>15000</v>
      </c>
      <c r="F85" s="115"/>
      <c r="G85" s="116">
        <f t="shared" si="8"/>
        <v>15000</v>
      </c>
      <c r="H85" s="117">
        <f>SUM(H84)</f>
        <v>15000</v>
      </c>
      <c r="I85" s="117"/>
      <c r="J85" s="117"/>
      <c r="K85" s="117">
        <f>SUM(K84)</f>
        <v>0</v>
      </c>
      <c r="L85" s="118"/>
      <c r="M85" s="119"/>
      <c r="N85" s="117"/>
      <c r="O85" s="117"/>
      <c r="P85" s="47"/>
    </row>
    <row r="86" spans="1:16" ht="46.5" customHeight="1" thickBot="1">
      <c r="A86" s="33"/>
      <c r="B86" s="145" t="s">
        <v>116</v>
      </c>
      <c r="C86" s="42" t="s">
        <v>31</v>
      </c>
      <c r="D86" s="49" t="s">
        <v>61</v>
      </c>
      <c r="E86" s="130">
        <f t="shared" si="9"/>
        <v>1735000</v>
      </c>
      <c r="F86" s="120"/>
      <c r="G86" s="133">
        <f>H86+J86+K86+L86</f>
        <v>35000</v>
      </c>
      <c r="H86" s="122">
        <v>35000</v>
      </c>
      <c r="I86" s="125"/>
      <c r="J86" s="125"/>
      <c r="K86" s="122"/>
      <c r="L86" s="123"/>
      <c r="M86" s="129">
        <v>100000</v>
      </c>
      <c r="N86" s="122">
        <v>400000</v>
      </c>
      <c r="O86" s="122">
        <v>1200000</v>
      </c>
      <c r="P86" s="52"/>
    </row>
    <row r="87" spans="1:16" ht="22.5" customHeight="1" thickBot="1">
      <c r="A87" s="180" t="s">
        <v>117</v>
      </c>
      <c r="B87" s="181"/>
      <c r="C87" s="47"/>
      <c r="D87" s="47"/>
      <c r="E87" s="87">
        <f t="shared" si="9"/>
        <v>1735000</v>
      </c>
      <c r="F87" s="115"/>
      <c r="G87" s="116">
        <f>H87+J87+K87+L87</f>
        <v>35000</v>
      </c>
      <c r="H87" s="117">
        <f>SUM(H86)</f>
        <v>35000</v>
      </c>
      <c r="I87" s="117"/>
      <c r="J87" s="117"/>
      <c r="K87" s="117">
        <f>SUM(K86)</f>
        <v>0</v>
      </c>
      <c r="L87" s="117">
        <f>SUM(L86)</f>
        <v>0</v>
      </c>
      <c r="M87" s="117">
        <f>SUM(M86)</f>
        <v>100000</v>
      </c>
      <c r="N87" s="117">
        <f>SUM(N86)</f>
        <v>400000</v>
      </c>
      <c r="O87" s="117">
        <f>SUM(O86)</f>
        <v>1200000</v>
      </c>
      <c r="P87" s="47"/>
    </row>
    <row r="88" spans="1:16" ht="114" customHeight="1" thickBot="1">
      <c r="A88" s="33"/>
      <c r="B88" s="162" t="s">
        <v>95</v>
      </c>
      <c r="C88" s="42" t="s">
        <v>31</v>
      </c>
      <c r="D88" s="49">
        <v>2005</v>
      </c>
      <c r="E88" s="130">
        <f t="shared" si="9"/>
        <v>40000</v>
      </c>
      <c r="F88" s="120"/>
      <c r="G88" s="133">
        <f t="shared" si="8"/>
        <v>40000</v>
      </c>
      <c r="H88" s="122">
        <v>40000</v>
      </c>
      <c r="I88" s="125"/>
      <c r="J88" s="125"/>
      <c r="K88" s="122"/>
      <c r="L88" s="123"/>
      <c r="M88" s="124"/>
      <c r="N88" s="125"/>
      <c r="O88" s="125"/>
      <c r="P88" s="52"/>
    </row>
    <row r="89" spans="1:16" ht="22.5" customHeight="1" thickBot="1">
      <c r="A89" s="202" t="s">
        <v>94</v>
      </c>
      <c r="B89" s="203"/>
      <c r="C89" s="47"/>
      <c r="D89" s="47"/>
      <c r="E89" s="87">
        <f t="shared" si="9"/>
        <v>40000</v>
      </c>
      <c r="F89" s="115"/>
      <c r="G89" s="116">
        <f t="shared" si="8"/>
        <v>40000</v>
      </c>
      <c r="H89" s="117">
        <f>SUM(H88)</f>
        <v>40000</v>
      </c>
      <c r="I89" s="117"/>
      <c r="J89" s="117"/>
      <c r="K89" s="117">
        <f>SUM(K88)</f>
        <v>0</v>
      </c>
      <c r="L89" s="118"/>
      <c r="M89" s="119"/>
      <c r="N89" s="117"/>
      <c r="O89" s="117"/>
      <c r="P89" s="47"/>
    </row>
    <row r="90" spans="1:16" ht="52.5" customHeight="1" thickBot="1">
      <c r="A90" s="33"/>
      <c r="B90" s="42" t="s">
        <v>149</v>
      </c>
      <c r="C90" s="42" t="s">
        <v>31</v>
      </c>
      <c r="D90" s="49">
        <v>2005</v>
      </c>
      <c r="E90" s="130">
        <f>F90+G90+M90+N90+O90+P90</f>
        <v>5000</v>
      </c>
      <c r="F90" s="120"/>
      <c r="G90" s="133">
        <f>H90+J90+K90+L90</f>
        <v>5000</v>
      </c>
      <c r="H90" s="122">
        <v>5000</v>
      </c>
      <c r="I90" s="125"/>
      <c r="J90" s="125"/>
      <c r="K90" s="122"/>
      <c r="L90" s="123"/>
      <c r="M90" s="124"/>
      <c r="N90" s="125"/>
      <c r="O90" s="125"/>
      <c r="P90" s="52"/>
    </row>
    <row r="91" spans="1:16" ht="22.5" customHeight="1" thickBot="1">
      <c r="A91" s="202" t="s">
        <v>94</v>
      </c>
      <c r="B91" s="203"/>
      <c r="C91" s="47"/>
      <c r="D91" s="47"/>
      <c r="E91" s="87">
        <f>F91+G91+M91+N91+O91+P91</f>
        <v>5000</v>
      </c>
      <c r="F91" s="115"/>
      <c r="G91" s="116">
        <f>H91+J91+K91+L91</f>
        <v>5000</v>
      </c>
      <c r="H91" s="117">
        <f>SUM(H90)</f>
        <v>5000</v>
      </c>
      <c r="I91" s="117"/>
      <c r="J91" s="117"/>
      <c r="K91" s="117">
        <f>SUM(K90)</f>
        <v>0</v>
      </c>
      <c r="L91" s="118"/>
      <c r="M91" s="119"/>
      <c r="N91" s="117"/>
      <c r="O91" s="117"/>
      <c r="P91" s="47"/>
    </row>
    <row r="92" spans="1:16" ht="42.75">
      <c r="A92" s="34"/>
      <c r="B92" s="12" t="s">
        <v>76</v>
      </c>
      <c r="C92" s="12" t="s">
        <v>31</v>
      </c>
      <c r="D92" s="24" t="s">
        <v>30</v>
      </c>
      <c r="E92" s="73">
        <f t="shared" si="0"/>
        <v>1498789</v>
      </c>
      <c r="F92" s="98">
        <v>18289</v>
      </c>
      <c r="G92" s="131">
        <f t="shared" si="8"/>
        <v>0</v>
      </c>
      <c r="H92" s="100"/>
      <c r="I92" s="100"/>
      <c r="J92" s="100"/>
      <c r="K92" s="100"/>
      <c r="L92" s="95"/>
      <c r="M92" s="96"/>
      <c r="N92" s="97"/>
      <c r="O92" s="97">
        <v>1480500</v>
      </c>
      <c r="P92" s="13"/>
    </row>
    <row r="93" spans="1:16" ht="28.5">
      <c r="A93" s="34"/>
      <c r="B93" s="12" t="s">
        <v>77</v>
      </c>
      <c r="C93" s="12" t="s">
        <v>31</v>
      </c>
      <c r="D93" s="24" t="s">
        <v>29</v>
      </c>
      <c r="E93" s="73">
        <f t="shared" si="0"/>
        <v>5478070</v>
      </c>
      <c r="F93" s="98">
        <v>139602</v>
      </c>
      <c r="G93" s="99">
        <v>250000</v>
      </c>
      <c r="H93" s="100">
        <v>250000</v>
      </c>
      <c r="I93" s="100"/>
      <c r="J93" s="100"/>
      <c r="K93" s="100"/>
      <c r="L93" s="101"/>
      <c r="M93" s="102">
        <f>777706-250000</f>
        <v>527706</v>
      </c>
      <c r="N93" s="100">
        <f>180060+1094518+3286184</f>
        <v>4560762</v>
      </c>
      <c r="O93" s="100"/>
      <c r="P93" s="27"/>
    </row>
    <row r="94" spans="1:16" ht="42.75">
      <c r="A94" s="34"/>
      <c r="B94" s="12" t="s">
        <v>78</v>
      </c>
      <c r="C94" s="12" t="s">
        <v>31</v>
      </c>
      <c r="D94" s="24" t="s">
        <v>29</v>
      </c>
      <c r="E94" s="73">
        <f t="shared" si="0"/>
        <v>1261700</v>
      </c>
      <c r="F94" s="98">
        <v>40564</v>
      </c>
      <c r="G94" s="99">
        <f aca="true" t="shared" si="10" ref="G94:G112">H94+J94+K94+L94</f>
        <v>12269</v>
      </c>
      <c r="H94" s="100">
        <v>12269</v>
      </c>
      <c r="I94" s="100"/>
      <c r="J94" s="100"/>
      <c r="K94" s="100"/>
      <c r="L94" s="101"/>
      <c r="M94" s="102">
        <v>287867</v>
      </c>
      <c r="N94" s="100">
        <v>921000</v>
      </c>
      <c r="O94" s="100"/>
      <c r="P94" s="27"/>
    </row>
    <row r="95" spans="1:16" ht="57">
      <c r="A95" s="34"/>
      <c r="B95" s="12" t="s">
        <v>79</v>
      </c>
      <c r="C95" s="12" t="s">
        <v>31</v>
      </c>
      <c r="D95" s="24" t="s">
        <v>29</v>
      </c>
      <c r="E95" s="73">
        <f t="shared" si="0"/>
        <v>3201043</v>
      </c>
      <c r="F95" s="98">
        <v>66293</v>
      </c>
      <c r="G95" s="99">
        <f t="shared" si="10"/>
        <v>22975</v>
      </c>
      <c r="H95" s="100">
        <v>22975</v>
      </c>
      <c r="I95" s="100"/>
      <c r="J95" s="100"/>
      <c r="K95" s="100"/>
      <c r="L95" s="101"/>
      <c r="M95" s="102">
        <v>899775</v>
      </c>
      <c r="N95" s="100">
        <v>2212000</v>
      </c>
      <c r="O95" s="100"/>
      <c r="P95" s="27"/>
    </row>
    <row r="96" spans="1:16" ht="99.75">
      <c r="A96" s="34"/>
      <c r="B96" s="12" t="s">
        <v>80</v>
      </c>
      <c r="C96" s="12" t="s">
        <v>31</v>
      </c>
      <c r="D96" s="24" t="s">
        <v>59</v>
      </c>
      <c r="E96" s="73">
        <f t="shared" si="0"/>
        <v>1886369</v>
      </c>
      <c r="F96" s="98">
        <v>20252</v>
      </c>
      <c r="G96" s="99">
        <f t="shared" si="10"/>
        <v>0</v>
      </c>
      <c r="H96" s="100"/>
      <c r="I96" s="100"/>
      <c r="J96" s="100"/>
      <c r="K96" s="100"/>
      <c r="L96" s="101"/>
      <c r="M96" s="102"/>
      <c r="N96" s="100"/>
      <c r="O96" s="100"/>
      <c r="P96" s="100">
        <v>1866117</v>
      </c>
    </row>
    <row r="97" spans="1:16" ht="57">
      <c r="A97" s="34"/>
      <c r="B97" s="12" t="s">
        <v>81</v>
      </c>
      <c r="C97" s="12" t="s">
        <v>31</v>
      </c>
      <c r="D97" s="24" t="s">
        <v>30</v>
      </c>
      <c r="E97" s="73">
        <f t="shared" si="0"/>
        <v>976502</v>
      </c>
      <c r="F97" s="98">
        <v>14340</v>
      </c>
      <c r="G97" s="99">
        <f t="shared" si="10"/>
        <v>0</v>
      </c>
      <c r="H97" s="100"/>
      <c r="I97" s="100"/>
      <c r="J97" s="100"/>
      <c r="K97" s="100"/>
      <c r="L97" s="101"/>
      <c r="M97" s="102"/>
      <c r="N97" s="100"/>
      <c r="O97" s="100">
        <v>962162</v>
      </c>
      <c r="P97" s="27"/>
    </row>
    <row r="98" spans="1:16" ht="57">
      <c r="A98" s="34"/>
      <c r="B98" s="12" t="s">
        <v>82</v>
      </c>
      <c r="C98" s="12" t="s">
        <v>31</v>
      </c>
      <c r="D98" s="24" t="s">
        <v>29</v>
      </c>
      <c r="E98" s="73">
        <f t="shared" si="0"/>
        <v>2152633</v>
      </c>
      <c r="F98" s="98">
        <v>75784</v>
      </c>
      <c r="G98" s="99">
        <f t="shared" si="10"/>
        <v>0</v>
      </c>
      <c r="H98" s="100"/>
      <c r="I98" s="100"/>
      <c r="J98" s="100"/>
      <c r="K98" s="100"/>
      <c r="L98" s="101"/>
      <c r="M98" s="102">
        <v>561849</v>
      </c>
      <c r="N98" s="100">
        <v>1515000</v>
      </c>
      <c r="O98" s="100"/>
      <c r="P98" s="27"/>
    </row>
    <row r="99" spans="1:16" ht="57">
      <c r="A99" s="34"/>
      <c r="B99" s="12" t="s">
        <v>83</v>
      </c>
      <c r="C99" s="12" t="s">
        <v>31</v>
      </c>
      <c r="D99" s="24" t="s">
        <v>29</v>
      </c>
      <c r="E99" s="73">
        <f t="shared" si="0"/>
        <v>2125940</v>
      </c>
      <c r="F99" s="98">
        <v>144269</v>
      </c>
      <c r="G99" s="99">
        <f t="shared" si="10"/>
        <v>0</v>
      </c>
      <c r="H99" s="100"/>
      <c r="I99" s="100"/>
      <c r="J99" s="100"/>
      <c r="K99" s="100"/>
      <c r="L99" s="101"/>
      <c r="M99" s="102">
        <v>316671</v>
      </c>
      <c r="N99" s="100">
        <v>1665000</v>
      </c>
      <c r="O99" s="100"/>
      <c r="P99" s="27"/>
    </row>
    <row r="100" spans="1:16" ht="42.75">
      <c r="A100" s="34"/>
      <c r="B100" s="12" t="s">
        <v>84</v>
      </c>
      <c r="C100" s="12" t="s">
        <v>31</v>
      </c>
      <c r="D100" s="24">
        <v>2006</v>
      </c>
      <c r="E100" s="73">
        <f t="shared" si="0"/>
        <v>35000</v>
      </c>
      <c r="F100" s="98"/>
      <c r="G100" s="99">
        <f t="shared" si="10"/>
        <v>0</v>
      </c>
      <c r="H100" s="100"/>
      <c r="I100" s="100"/>
      <c r="J100" s="100"/>
      <c r="K100" s="100"/>
      <c r="L100" s="101"/>
      <c r="M100" s="102">
        <v>35000</v>
      </c>
      <c r="N100" s="100"/>
      <c r="O100" s="100"/>
      <c r="P100" s="27"/>
    </row>
    <row r="101" spans="1:16" ht="42.75">
      <c r="A101" s="34"/>
      <c r="B101" s="12" t="s">
        <v>85</v>
      </c>
      <c r="C101" s="12" t="s">
        <v>31</v>
      </c>
      <c r="D101" s="24">
        <v>2006</v>
      </c>
      <c r="E101" s="73">
        <f t="shared" si="0"/>
        <v>25000</v>
      </c>
      <c r="F101" s="98"/>
      <c r="G101" s="99">
        <f t="shared" si="10"/>
        <v>0</v>
      </c>
      <c r="H101" s="100"/>
      <c r="I101" s="100"/>
      <c r="J101" s="100"/>
      <c r="K101" s="100"/>
      <c r="L101" s="101"/>
      <c r="M101" s="102">
        <v>25000</v>
      </c>
      <c r="N101" s="100"/>
      <c r="O101" s="100"/>
      <c r="P101" s="27"/>
    </row>
    <row r="102" spans="1:16" ht="57">
      <c r="A102" s="34"/>
      <c r="B102" s="12" t="s">
        <v>86</v>
      </c>
      <c r="C102" s="12" t="s">
        <v>31</v>
      </c>
      <c r="D102" s="24">
        <v>2006</v>
      </c>
      <c r="E102" s="73">
        <f t="shared" si="0"/>
        <v>75000</v>
      </c>
      <c r="F102" s="98"/>
      <c r="G102" s="99">
        <f t="shared" si="10"/>
        <v>0</v>
      </c>
      <c r="H102" s="100"/>
      <c r="I102" s="100"/>
      <c r="J102" s="100"/>
      <c r="K102" s="100"/>
      <c r="L102" s="101"/>
      <c r="M102" s="102">
        <v>75000</v>
      </c>
      <c r="N102" s="100"/>
      <c r="O102" s="100"/>
      <c r="P102" s="27"/>
    </row>
    <row r="103" spans="1:16" ht="29.25" thickBot="1">
      <c r="A103" s="34"/>
      <c r="B103" s="42" t="s">
        <v>87</v>
      </c>
      <c r="C103" s="42" t="s">
        <v>31</v>
      </c>
      <c r="D103" s="49" t="s">
        <v>62</v>
      </c>
      <c r="E103" s="81">
        <f t="shared" si="0"/>
        <v>2200000</v>
      </c>
      <c r="F103" s="109">
        <v>8763</v>
      </c>
      <c r="G103" s="114">
        <f t="shared" si="10"/>
        <v>0</v>
      </c>
      <c r="H103" s="113"/>
      <c r="I103" s="113"/>
      <c r="J103" s="113"/>
      <c r="K103" s="113"/>
      <c r="L103" s="111"/>
      <c r="M103" s="112">
        <v>120000</v>
      </c>
      <c r="N103" s="113"/>
      <c r="O103" s="113">
        <v>2071237</v>
      </c>
      <c r="P103" s="8">
        <v>0</v>
      </c>
    </row>
    <row r="104" spans="1:16" ht="24.75" customHeight="1" thickBot="1">
      <c r="A104" s="204" t="s">
        <v>18</v>
      </c>
      <c r="B104" s="203"/>
      <c r="C104" s="54"/>
      <c r="D104" s="47"/>
      <c r="E104" s="87">
        <f t="shared" si="0"/>
        <v>20916046</v>
      </c>
      <c r="F104" s="115">
        <f>SUM(F92:F103)</f>
        <v>528156</v>
      </c>
      <c r="G104" s="116">
        <f t="shared" si="10"/>
        <v>285244</v>
      </c>
      <c r="H104" s="117">
        <f>SUM(H92:H103)</f>
        <v>285244</v>
      </c>
      <c r="I104" s="117">
        <f>SUM(I92:I103)</f>
        <v>0</v>
      </c>
      <c r="J104" s="117">
        <f aca="true" t="shared" si="11" ref="J104:P104">SUM(J92:J103)</f>
        <v>0</v>
      </c>
      <c r="K104" s="117">
        <f t="shared" si="11"/>
        <v>0</v>
      </c>
      <c r="L104" s="118">
        <f t="shared" si="11"/>
        <v>0</v>
      </c>
      <c r="M104" s="119">
        <f t="shared" si="11"/>
        <v>2848868</v>
      </c>
      <c r="N104" s="117">
        <f t="shared" si="11"/>
        <v>10873762</v>
      </c>
      <c r="O104" s="117">
        <f t="shared" si="11"/>
        <v>4513899</v>
      </c>
      <c r="P104" s="117">
        <f t="shared" si="11"/>
        <v>1866117</v>
      </c>
    </row>
    <row r="105" spans="1:16" ht="28.5">
      <c r="A105" s="29">
        <v>90002</v>
      </c>
      <c r="B105" s="15" t="s">
        <v>71</v>
      </c>
      <c r="C105" s="36" t="s">
        <v>31</v>
      </c>
      <c r="D105" s="37" t="s">
        <v>43</v>
      </c>
      <c r="E105" s="73">
        <f t="shared" si="0"/>
        <v>1311123</v>
      </c>
      <c r="F105" s="92">
        <v>998123</v>
      </c>
      <c r="G105" s="131">
        <f t="shared" si="10"/>
        <v>313000</v>
      </c>
      <c r="H105" s="97">
        <v>313000</v>
      </c>
      <c r="I105" s="97"/>
      <c r="J105" s="97"/>
      <c r="K105" s="97"/>
      <c r="L105" s="95">
        <v>0</v>
      </c>
      <c r="M105" s="96"/>
      <c r="N105" s="97"/>
      <c r="O105" s="97"/>
      <c r="P105" s="13">
        <v>0</v>
      </c>
    </row>
    <row r="106" spans="1:16" ht="42.75">
      <c r="A106" s="29"/>
      <c r="B106" s="15" t="s">
        <v>70</v>
      </c>
      <c r="C106" s="12"/>
      <c r="D106" s="24" t="s">
        <v>28</v>
      </c>
      <c r="E106" s="73">
        <f t="shared" si="0"/>
        <v>298788</v>
      </c>
      <c r="F106" s="98">
        <v>48788</v>
      </c>
      <c r="G106" s="131">
        <f t="shared" si="10"/>
        <v>250000</v>
      </c>
      <c r="H106" s="100">
        <v>250000</v>
      </c>
      <c r="I106" s="100"/>
      <c r="J106" s="100"/>
      <c r="K106" s="100"/>
      <c r="L106" s="101"/>
      <c r="M106" s="102"/>
      <c r="N106" s="100"/>
      <c r="O106" s="100"/>
      <c r="P106" s="27"/>
    </row>
    <row r="107" spans="1:16" ht="57.75" thickBot="1">
      <c r="A107" s="29"/>
      <c r="B107" s="31" t="s">
        <v>32</v>
      </c>
      <c r="C107" s="42" t="s">
        <v>31</v>
      </c>
      <c r="D107" s="49" t="s">
        <v>148</v>
      </c>
      <c r="E107" s="81">
        <f t="shared" si="0"/>
        <v>67906</v>
      </c>
      <c r="F107" s="109">
        <v>27906</v>
      </c>
      <c r="G107" s="114">
        <f t="shared" si="10"/>
        <v>0</v>
      </c>
      <c r="H107" s="113"/>
      <c r="I107" s="113"/>
      <c r="J107" s="113"/>
      <c r="K107" s="113"/>
      <c r="L107" s="111"/>
      <c r="M107" s="112"/>
      <c r="N107" s="113"/>
      <c r="O107" s="113">
        <v>40000</v>
      </c>
      <c r="P107" s="8"/>
    </row>
    <row r="108" spans="1:16" ht="24" customHeight="1" thickBot="1">
      <c r="A108" s="204" t="s">
        <v>19</v>
      </c>
      <c r="B108" s="203"/>
      <c r="C108" s="54"/>
      <c r="D108" s="48"/>
      <c r="E108" s="87">
        <f t="shared" si="0"/>
        <v>1677817</v>
      </c>
      <c r="F108" s="115">
        <f>SUM(F105:F107)</f>
        <v>1074817</v>
      </c>
      <c r="G108" s="116">
        <f t="shared" si="10"/>
        <v>563000</v>
      </c>
      <c r="H108" s="117">
        <f aca="true" t="shared" si="12" ref="H108:P108">H105+H107+H106</f>
        <v>563000</v>
      </c>
      <c r="I108" s="117"/>
      <c r="J108" s="117">
        <f>SUM(J106:J107)</f>
        <v>0</v>
      </c>
      <c r="K108" s="117">
        <f t="shared" si="12"/>
        <v>0</v>
      </c>
      <c r="L108" s="118">
        <f t="shared" si="12"/>
        <v>0</v>
      </c>
      <c r="M108" s="119">
        <f t="shared" si="12"/>
        <v>0</v>
      </c>
      <c r="N108" s="117">
        <f t="shared" si="12"/>
        <v>0</v>
      </c>
      <c r="O108" s="117">
        <f t="shared" si="12"/>
        <v>40000</v>
      </c>
      <c r="P108" s="47">
        <f t="shared" si="12"/>
        <v>0</v>
      </c>
    </row>
    <row r="109" spans="1:16" ht="43.5" thickBot="1">
      <c r="A109" s="29">
        <v>90015</v>
      </c>
      <c r="B109" s="32" t="s">
        <v>22</v>
      </c>
      <c r="C109" s="10" t="s">
        <v>31</v>
      </c>
      <c r="D109" s="53">
        <v>2005</v>
      </c>
      <c r="E109" s="81">
        <f t="shared" si="0"/>
        <v>250000</v>
      </c>
      <c r="F109" s="120">
        <v>0</v>
      </c>
      <c r="G109" s="121">
        <f t="shared" si="10"/>
        <v>250000</v>
      </c>
      <c r="H109" s="122">
        <v>250000</v>
      </c>
      <c r="I109" s="122"/>
      <c r="J109" s="122"/>
      <c r="K109" s="122"/>
      <c r="L109" s="128"/>
      <c r="M109" s="129"/>
      <c r="N109" s="122"/>
      <c r="O109" s="122"/>
      <c r="P109" s="29"/>
    </row>
    <row r="110" spans="1:16" ht="27" customHeight="1" thickBot="1">
      <c r="A110" s="204" t="s">
        <v>20</v>
      </c>
      <c r="B110" s="203"/>
      <c r="C110" s="54"/>
      <c r="D110" s="48"/>
      <c r="E110" s="87">
        <f t="shared" si="0"/>
        <v>250000</v>
      </c>
      <c r="F110" s="115">
        <f>F109</f>
        <v>0</v>
      </c>
      <c r="G110" s="116">
        <f t="shared" si="10"/>
        <v>250000</v>
      </c>
      <c r="H110" s="117">
        <f>H109</f>
        <v>250000</v>
      </c>
      <c r="I110" s="117"/>
      <c r="J110" s="117"/>
      <c r="K110" s="117"/>
      <c r="L110" s="118"/>
      <c r="M110" s="119"/>
      <c r="N110" s="117"/>
      <c r="O110" s="134"/>
      <c r="P110" s="58"/>
    </row>
    <row r="111" spans="1:16" ht="28.5">
      <c r="A111" s="29">
        <v>90095</v>
      </c>
      <c r="B111" s="15" t="s">
        <v>69</v>
      </c>
      <c r="C111" s="36" t="s">
        <v>31</v>
      </c>
      <c r="D111" s="37" t="s">
        <v>54</v>
      </c>
      <c r="E111" s="73">
        <f aca="true" t="shared" si="13" ref="E111:E125">F111+G111+M111+N111+O111+P111</f>
        <v>487190</v>
      </c>
      <c r="F111" s="92">
        <v>37380</v>
      </c>
      <c r="G111" s="131">
        <f t="shared" si="10"/>
        <v>100000</v>
      </c>
      <c r="H111" s="97">
        <v>100000</v>
      </c>
      <c r="I111" s="97"/>
      <c r="J111" s="97"/>
      <c r="K111" s="97"/>
      <c r="L111" s="135"/>
      <c r="M111" s="96">
        <v>150000</v>
      </c>
      <c r="N111" s="97"/>
      <c r="O111" s="97">
        <v>199810</v>
      </c>
      <c r="P111" s="13"/>
    </row>
    <row r="112" spans="1:16" ht="42.75">
      <c r="A112" s="29"/>
      <c r="B112" s="31" t="s">
        <v>23</v>
      </c>
      <c r="C112" s="12" t="s">
        <v>31</v>
      </c>
      <c r="D112" s="24" t="s">
        <v>42</v>
      </c>
      <c r="E112" s="73">
        <f t="shared" si="13"/>
        <v>300086</v>
      </c>
      <c r="F112" s="98">
        <v>86</v>
      </c>
      <c r="G112" s="99">
        <f t="shared" si="10"/>
        <v>0</v>
      </c>
      <c r="H112" s="100">
        <v>0</v>
      </c>
      <c r="I112" s="100"/>
      <c r="J112" s="100"/>
      <c r="K112" s="100"/>
      <c r="L112" s="101">
        <v>0</v>
      </c>
      <c r="M112" s="102">
        <v>100000</v>
      </c>
      <c r="N112" s="100">
        <v>200000</v>
      </c>
      <c r="O112" s="100">
        <v>0</v>
      </c>
      <c r="P112" s="27"/>
    </row>
    <row r="113" spans="1:16" ht="57">
      <c r="A113" s="29"/>
      <c r="B113" s="30" t="s">
        <v>98</v>
      </c>
      <c r="C113" s="12" t="s">
        <v>31</v>
      </c>
      <c r="D113" s="24">
        <v>2005</v>
      </c>
      <c r="E113" s="73">
        <f t="shared" si="13"/>
        <v>840000</v>
      </c>
      <c r="F113" s="98"/>
      <c r="G113" s="99">
        <f>770000+70000</f>
        <v>840000</v>
      </c>
      <c r="H113" s="100">
        <v>840000</v>
      </c>
      <c r="I113" s="100"/>
      <c r="J113" s="100"/>
      <c r="K113" s="100"/>
      <c r="L113" s="101"/>
      <c r="M113" s="102"/>
      <c r="N113" s="100"/>
      <c r="O113" s="100"/>
      <c r="P113" s="27"/>
    </row>
    <row r="114" spans="1:16" ht="85.5">
      <c r="A114" s="29"/>
      <c r="B114" s="31" t="s">
        <v>105</v>
      </c>
      <c r="C114" s="12" t="s">
        <v>31</v>
      </c>
      <c r="D114" s="49">
        <v>2005</v>
      </c>
      <c r="E114" s="73">
        <f t="shared" si="13"/>
        <v>50000</v>
      </c>
      <c r="F114" s="109"/>
      <c r="G114" s="99">
        <f>H114+J114+K114+L114</f>
        <v>50000</v>
      </c>
      <c r="H114" s="113">
        <v>50000</v>
      </c>
      <c r="I114" s="113"/>
      <c r="J114" s="113"/>
      <c r="K114" s="113"/>
      <c r="L114" s="111"/>
      <c r="M114" s="112"/>
      <c r="N114" s="113"/>
      <c r="O114" s="113"/>
      <c r="P114" s="8"/>
    </row>
    <row r="115" spans="1:16" ht="28.5">
      <c r="A115" s="29"/>
      <c r="B115" s="31" t="s">
        <v>106</v>
      </c>
      <c r="C115" s="12" t="s">
        <v>31</v>
      </c>
      <c r="D115" s="49">
        <v>2005</v>
      </c>
      <c r="E115" s="81">
        <f t="shared" si="13"/>
        <v>150000</v>
      </c>
      <c r="F115" s="109"/>
      <c r="G115" s="114">
        <f>H115+J115+K115+L115</f>
        <v>150000</v>
      </c>
      <c r="H115" s="113">
        <v>150000</v>
      </c>
      <c r="I115" s="113"/>
      <c r="J115" s="113"/>
      <c r="K115" s="113"/>
      <c r="L115" s="111"/>
      <c r="M115" s="112"/>
      <c r="N115" s="113"/>
      <c r="O115" s="113"/>
      <c r="P115" s="8"/>
    </row>
    <row r="116" spans="1:16" ht="42.75">
      <c r="A116" s="29"/>
      <c r="B116" s="31" t="s">
        <v>107</v>
      </c>
      <c r="C116" s="12" t="s">
        <v>31</v>
      </c>
      <c r="D116" s="49" t="s">
        <v>97</v>
      </c>
      <c r="E116" s="160">
        <f t="shared" si="13"/>
        <v>120000</v>
      </c>
      <c r="F116" s="109"/>
      <c r="G116" s="114">
        <f>H116+J116+K116+L116</f>
        <v>5000</v>
      </c>
      <c r="H116" s="113">
        <v>5000</v>
      </c>
      <c r="I116" s="113"/>
      <c r="J116" s="113"/>
      <c r="K116" s="113"/>
      <c r="L116" s="111"/>
      <c r="M116" s="112">
        <v>115000</v>
      </c>
      <c r="N116" s="113"/>
      <c r="O116" s="113"/>
      <c r="P116" s="8"/>
    </row>
    <row r="117" spans="1:16" s="177" customFormat="1" ht="28.5">
      <c r="A117" s="166"/>
      <c r="B117" s="167" t="s">
        <v>108</v>
      </c>
      <c r="C117" s="168" t="s">
        <v>31</v>
      </c>
      <c r="D117" s="169">
        <v>2005</v>
      </c>
      <c r="E117" s="170">
        <f t="shared" si="13"/>
        <v>11500</v>
      </c>
      <c r="F117" s="171"/>
      <c r="G117" s="172">
        <v>11500</v>
      </c>
      <c r="H117" s="173">
        <v>11500</v>
      </c>
      <c r="I117" s="173"/>
      <c r="J117" s="173"/>
      <c r="K117" s="173"/>
      <c r="L117" s="174"/>
      <c r="M117" s="175"/>
      <c r="N117" s="173"/>
      <c r="O117" s="173"/>
      <c r="P117" s="176"/>
    </row>
    <row r="118" spans="1:16" ht="43.5" thickBot="1">
      <c r="A118" s="29"/>
      <c r="B118" s="31" t="s">
        <v>109</v>
      </c>
      <c r="C118" s="42" t="s">
        <v>31</v>
      </c>
      <c r="D118" s="8">
        <v>2005</v>
      </c>
      <c r="E118" s="81">
        <f t="shared" si="13"/>
        <v>25000</v>
      </c>
      <c r="F118" s="109"/>
      <c r="G118" s="114">
        <f>H118+J118+K118+L118</f>
        <v>25000</v>
      </c>
      <c r="H118" s="113">
        <v>25000</v>
      </c>
      <c r="I118" s="113"/>
      <c r="J118" s="113"/>
      <c r="K118" s="113"/>
      <c r="L118" s="111"/>
      <c r="M118" s="112"/>
      <c r="N118" s="113"/>
      <c r="O118" s="113"/>
      <c r="P118" s="8"/>
    </row>
    <row r="119" spans="1:16" ht="22.5" customHeight="1" thickBot="1">
      <c r="A119" s="202" t="s">
        <v>21</v>
      </c>
      <c r="B119" s="205"/>
      <c r="C119" s="47"/>
      <c r="D119" s="56"/>
      <c r="E119" s="87">
        <f t="shared" si="13"/>
        <v>1983776</v>
      </c>
      <c r="F119" s="136">
        <f>SUM(F111:F118)</f>
        <v>37466</v>
      </c>
      <c r="G119" s="116">
        <f>H119+J119+K119+L119</f>
        <v>1181500</v>
      </c>
      <c r="H119" s="117">
        <f aca="true" t="shared" si="14" ref="H119:P119">SUM(H111:H118)</f>
        <v>1181500</v>
      </c>
      <c r="I119" s="117">
        <f t="shared" si="14"/>
        <v>0</v>
      </c>
      <c r="J119" s="117">
        <f t="shared" si="14"/>
        <v>0</v>
      </c>
      <c r="K119" s="117">
        <f t="shared" si="14"/>
        <v>0</v>
      </c>
      <c r="L119" s="118">
        <f t="shared" si="14"/>
        <v>0</v>
      </c>
      <c r="M119" s="119">
        <f t="shared" si="14"/>
        <v>365000</v>
      </c>
      <c r="N119" s="117">
        <f t="shared" si="14"/>
        <v>200000</v>
      </c>
      <c r="O119" s="117">
        <f t="shared" si="14"/>
        <v>199810</v>
      </c>
      <c r="P119" s="47">
        <f t="shared" si="14"/>
        <v>0</v>
      </c>
    </row>
    <row r="120" spans="1:16" ht="34.5" customHeight="1" thickBot="1">
      <c r="A120" s="33">
        <v>921</v>
      </c>
      <c r="B120" s="10" t="s">
        <v>93</v>
      </c>
      <c r="C120" s="10" t="s">
        <v>31</v>
      </c>
      <c r="D120" s="53" t="s">
        <v>97</v>
      </c>
      <c r="E120" s="81">
        <f>F120+G120+M120+N120+O120+P120</f>
        <v>1538500</v>
      </c>
      <c r="F120" s="120"/>
      <c r="G120" s="121">
        <v>25000</v>
      </c>
      <c r="H120" s="122">
        <v>25000</v>
      </c>
      <c r="I120" s="122"/>
      <c r="J120" s="125"/>
      <c r="K120" s="125"/>
      <c r="L120" s="123"/>
      <c r="M120" s="129">
        <v>359650</v>
      </c>
      <c r="N120" s="122">
        <v>1153850</v>
      </c>
      <c r="O120" s="124"/>
      <c r="P120" s="52"/>
    </row>
    <row r="121" spans="1:16" ht="22.5" customHeight="1" thickBot="1">
      <c r="A121" s="202">
        <v>92109</v>
      </c>
      <c r="B121" s="205"/>
      <c r="C121" s="47"/>
      <c r="D121" s="48"/>
      <c r="E121" s="87">
        <f>F121+G121+M121+N121+O121+P121</f>
        <v>1538500</v>
      </c>
      <c r="F121" s="115">
        <f>SUM(F120)</f>
        <v>0</v>
      </c>
      <c r="G121" s="116">
        <f>H121+J121+K121+L121</f>
        <v>25000</v>
      </c>
      <c r="H121" s="117">
        <f aca="true" t="shared" si="15" ref="H121:O121">SUM(H120)</f>
        <v>25000</v>
      </c>
      <c r="I121" s="117">
        <f t="shared" si="15"/>
        <v>0</v>
      </c>
      <c r="J121" s="117">
        <f t="shared" si="15"/>
        <v>0</v>
      </c>
      <c r="K121" s="117">
        <f t="shared" si="15"/>
        <v>0</v>
      </c>
      <c r="L121" s="117">
        <f t="shared" si="15"/>
        <v>0</v>
      </c>
      <c r="M121" s="117">
        <f t="shared" si="15"/>
        <v>359650</v>
      </c>
      <c r="N121" s="117">
        <f t="shared" si="15"/>
        <v>1153850</v>
      </c>
      <c r="O121" s="117">
        <f t="shared" si="15"/>
        <v>0</v>
      </c>
      <c r="P121" s="47"/>
    </row>
    <row r="122" spans="1:16" ht="92.25" customHeight="1">
      <c r="A122" s="33">
        <v>926</v>
      </c>
      <c r="B122" s="161" t="s">
        <v>64</v>
      </c>
      <c r="C122" s="36" t="s">
        <v>31</v>
      </c>
      <c r="D122" s="14">
        <v>2005</v>
      </c>
      <c r="E122" s="73">
        <f>F122+G122+M122+N122+O122+P122</f>
        <v>40000</v>
      </c>
      <c r="F122" s="152"/>
      <c r="G122" s="131">
        <v>40000</v>
      </c>
      <c r="H122" s="97">
        <v>40000</v>
      </c>
      <c r="I122" s="153"/>
      <c r="J122" s="153"/>
      <c r="K122" s="153"/>
      <c r="L122" s="154"/>
      <c r="M122" s="155"/>
      <c r="N122" s="153"/>
      <c r="O122" s="155"/>
      <c r="P122" s="156"/>
    </row>
    <row r="123" spans="1:16" ht="35.25" customHeight="1" thickBot="1">
      <c r="A123" s="157"/>
      <c r="B123" s="159" t="s">
        <v>92</v>
      </c>
      <c r="C123" s="159" t="s">
        <v>31</v>
      </c>
      <c r="D123" s="53" t="s">
        <v>38</v>
      </c>
      <c r="E123" s="81">
        <f t="shared" si="13"/>
        <v>40000</v>
      </c>
      <c r="F123" s="120"/>
      <c r="G123" s="121">
        <f>H123+J123+K123+L123</f>
        <v>40000</v>
      </c>
      <c r="H123" s="122">
        <v>40000</v>
      </c>
      <c r="I123" s="122"/>
      <c r="J123" s="125"/>
      <c r="K123" s="122"/>
      <c r="L123" s="128"/>
      <c r="M123" s="129"/>
      <c r="N123" s="122"/>
      <c r="O123" s="124"/>
      <c r="P123" s="52"/>
    </row>
    <row r="124" spans="1:16" ht="22.5" customHeight="1" thickBot="1">
      <c r="A124" s="201" t="s">
        <v>55</v>
      </c>
      <c r="B124" s="211"/>
      <c r="C124" s="158"/>
      <c r="D124" s="48"/>
      <c r="E124" s="87">
        <f t="shared" si="13"/>
        <v>80000</v>
      </c>
      <c r="F124" s="115">
        <f>SUM(F123)</f>
        <v>0</v>
      </c>
      <c r="G124" s="116">
        <f>H124+J124+K124+L124</f>
        <v>80000</v>
      </c>
      <c r="H124" s="117">
        <f>SUM(H122:H123)</f>
        <v>80000</v>
      </c>
      <c r="I124" s="117">
        <f>SUM(I123)</f>
        <v>0</v>
      </c>
      <c r="J124" s="117">
        <f>SUM(J123)</f>
        <v>0</v>
      </c>
      <c r="K124" s="117"/>
      <c r="L124" s="118"/>
      <c r="M124" s="119"/>
      <c r="N124" s="117"/>
      <c r="O124" s="117"/>
      <c r="P124" s="47"/>
    </row>
    <row r="125" spans="1:16" ht="32.25" customHeight="1" thickBot="1">
      <c r="A125" s="210" t="s">
        <v>8</v>
      </c>
      <c r="B125" s="200"/>
      <c r="C125" s="59"/>
      <c r="D125" s="60"/>
      <c r="E125" s="87">
        <f t="shared" si="13"/>
        <v>74387762</v>
      </c>
      <c r="F125" s="165">
        <f aca="true" t="shared" si="16" ref="F125:P125">F21+F57+F59+F62+F64+F67+F69+F77+F80+F83+F85+F89+F104+F108+F110+F119+F121+F124</f>
        <v>4070644</v>
      </c>
      <c r="G125" s="165">
        <f t="shared" si="16"/>
        <v>12742067</v>
      </c>
      <c r="H125" s="165">
        <f>H21+H57+H59+H62+H64+H67+H69+H77+H80+H83+H85+H87+H89+H91+H104+H108+H110+H119+H121+H124</f>
        <v>11732285</v>
      </c>
      <c r="I125" s="165">
        <f t="shared" si="16"/>
        <v>416110</v>
      </c>
      <c r="J125" s="165">
        <f t="shared" si="16"/>
        <v>1049782</v>
      </c>
      <c r="K125" s="165">
        <f t="shared" si="16"/>
        <v>0</v>
      </c>
      <c r="L125" s="165">
        <f t="shared" si="16"/>
        <v>0</v>
      </c>
      <c r="M125" s="165">
        <f t="shared" si="16"/>
        <v>11824163</v>
      </c>
      <c r="N125" s="165">
        <f t="shared" si="16"/>
        <v>26431839</v>
      </c>
      <c r="O125" s="165">
        <f t="shared" si="16"/>
        <v>12418461</v>
      </c>
      <c r="P125" s="117">
        <f t="shared" si="16"/>
        <v>6900588</v>
      </c>
    </row>
    <row r="126" spans="1:16" ht="12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5"/>
    </row>
    <row r="127" spans="1:16" ht="12.75">
      <c r="A127" s="4"/>
      <c r="B127" s="5"/>
      <c r="C127" s="5"/>
      <c r="D127" s="5"/>
      <c r="E127" s="179"/>
      <c r="F127" s="5"/>
      <c r="G127" s="179"/>
      <c r="H127" s="179"/>
      <c r="I127" s="179"/>
      <c r="J127" s="5"/>
      <c r="K127" s="5"/>
      <c r="L127" s="5"/>
      <c r="M127" s="5"/>
      <c r="N127" s="4"/>
      <c r="O127" s="4"/>
      <c r="P127" s="5"/>
    </row>
    <row r="128" spans="1:16" ht="1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70"/>
      <c r="N128" s="71"/>
      <c r="O128" s="4"/>
      <c r="P128" s="5"/>
    </row>
    <row r="129" spans="1:16" ht="14.2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5"/>
    </row>
    <row r="130" spans="1:16" ht="14.2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71" t="s">
        <v>110</v>
      </c>
      <c r="O130" s="71"/>
      <c r="P130" s="5"/>
    </row>
    <row r="131" spans="1:16" ht="18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70"/>
      <c r="N131" s="71"/>
      <c r="O131" s="71"/>
      <c r="P131" s="5"/>
    </row>
    <row r="132" spans="1:16" ht="1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70"/>
      <c r="N132" s="71"/>
      <c r="O132" s="71"/>
      <c r="P132" s="5"/>
    </row>
    <row r="133" spans="1:16" ht="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71" t="s">
        <v>111</v>
      </c>
      <c r="O133" s="71"/>
      <c r="P133" s="5"/>
    </row>
    <row r="134" spans="1:16" ht="12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5"/>
    </row>
  </sheetData>
  <mergeCells count="30">
    <mergeCell ref="A9:P9"/>
    <mergeCell ref="D14:D16"/>
    <mergeCell ref="C13:C16"/>
    <mergeCell ref="F13:P13"/>
    <mergeCell ref="G14:L14"/>
    <mergeCell ref="F14:F16"/>
    <mergeCell ref="E14:E16"/>
    <mergeCell ref="M14:N14"/>
    <mergeCell ref="H15:I15"/>
    <mergeCell ref="J15:L15"/>
    <mergeCell ref="A125:B125"/>
    <mergeCell ref="A67:B67"/>
    <mergeCell ref="A77:B77"/>
    <mergeCell ref="A104:B104"/>
    <mergeCell ref="A108:B108"/>
    <mergeCell ref="A124:B124"/>
    <mergeCell ref="A85:B85"/>
    <mergeCell ref="A121:B121"/>
    <mergeCell ref="A89:B89"/>
    <mergeCell ref="A91:B91"/>
    <mergeCell ref="A21:B21"/>
    <mergeCell ref="A110:B110"/>
    <mergeCell ref="A119:B119"/>
    <mergeCell ref="A57:B57"/>
    <mergeCell ref="A59:B59"/>
    <mergeCell ref="A64:B64"/>
    <mergeCell ref="A69:B69"/>
    <mergeCell ref="A80:B80"/>
    <mergeCell ref="A83:B83"/>
    <mergeCell ref="A62:B62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2005-11-23T09:45:00Z</cp:lastPrinted>
  <dcterms:created xsi:type="dcterms:W3CDTF">2000-11-14T08:39:01Z</dcterms:created>
  <dcterms:modified xsi:type="dcterms:W3CDTF">2005-11-25T14:07:20Z</dcterms:modified>
  <cp:category/>
  <cp:version/>
  <cp:contentType/>
  <cp:contentStatus/>
</cp:coreProperties>
</file>