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<sst xmlns="http://schemas.openxmlformats.org/spreadsheetml/2006/main" count="174" uniqueCount="90">
  <si>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</si>
  <si>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</si>
  <si>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</si>
  <si>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</si>
  <si>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</si>
  <si>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</si>
  <si>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</si>
  <si>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</si>
  <si>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</si>
  <si>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</si>
  <si>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</si>
  <si>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</si>
  <si>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</si>
  <si>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</si>
  <si>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</si>
  <si>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</si>
  <si>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</si>
  <si>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</si>
  <si>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</si>
  <si>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</si>
  <si>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</si>
  <si>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</si>
  <si>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</si>
  <si>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</si>
  <si>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</si>
  <si>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</si>
  <si>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</si>
  <si>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</si>
  <si>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</si>
  <si>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</si>
  <si>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</si>
  <si>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</si>
  <si>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</si>
  <si>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</si>
  <si>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</si>
  <si>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</si>
  <si>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</si>
  <si>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</si>
  <si>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</si>
  <si>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</si>
  <si>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</si>
  <si>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Budowa Sali gimnastycznej przy Szkole Podstawowej w Leszczydole Starym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</si>
  <si>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</si>
  <si>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</si>
  <si>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</si>
  <si>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</si>
  <si>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</si>
  <si>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</si>
  <si>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</si>
  <si>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</si>
  <si>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</si>
  <si>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</si>
  <si>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</si>
  <si>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</si>
  <si>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</si>
  <si>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Budowa wodociągu na Osiedlu Na Bugiem</t>
  </si>
  <si>
    <t>Budowa ulicy Kasztanowej</t>
  </si>
  <si>
    <t>Ogółem rozdz.90095</t>
  </si>
  <si>
    <t>B. Środki i dotacje otrzymane od innych jst oraz innych jednostek zaliczanych do sektora finansów publicznych</t>
  </si>
  <si>
    <t xml:space="preserve">C. Inne źródła 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</si>
  <si>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</si>
  <si>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</si>
  <si>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</si>
  <si>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</si>
  <si>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>Budowa sieci kanalizacji sanitarnej w Rybienku Starym, Tulewie Gónym i Rybnie</t>
  </si>
  <si>
    <t>A. Dotacje i środki z budżetu państwa (np. od wojewody, MEN i inne)</t>
  </si>
  <si>
    <t>Budowa obwodnicy śródmiejskiej Wyszkowa - etap III i IV</t>
  </si>
  <si>
    <t>Budowa ulicy Stolarskiej</t>
  </si>
  <si>
    <t xml:space="preserve">Budowa ulicy Komunalnej </t>
  </si>
  <si>
    <t>Budowa ulicy Żytniej wraz z drogą gminną Wyszków - Sitno</t>
  </si>
  <si>
    <t>Budowa drogi Łosinno - Wielątki Nowe - Leszczydół Podwielątki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</si>
  <si>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</si>
  <si>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</si>
  <si>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</si>
  <si>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</si>
  <si>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Budowa kanalizacji sanitarnej w miejscowościach Olszanka i Sitno</t>
  </si>
  <si>
    <t>Informatyzacja gminy Wyszków, rozwój e-usług</t>
  </si>
  <si>
    <t>Przebudowa ulicy Kowalskiego</t>
  </si>
  <si>
    <t>Budowa ulicy Szpitalnej</t>
  </si>
  <si>
    <t>Budowa windy osobowej</t>
  </si>
  <si>
    <t>do Uchwały Nr</t>
  </si>
  <si>
    <t xml:space="preserve">z dnia </t>
  </si>
  <si>
    <t>Przebudowa mostu w Drogoszewie</t>
  </si>
  <si>
    <t>Przebudowa mostu w Kamieńczyku</t>
  </si>
  <si>
    <t>rok budżetowy 2009</t>
  </si>
  <si>
    <t>Środki do pozyskania</t>
  </si>
  <si>
    <t>Limity wydatków na wieloletnie programy inwestycyjne w latach 2009 - 2012</t>
  </si>
  <si>
    <t>Przebudowa ulic Kościelnej i Strumykowej</t>
  </si>
  <si>
    <t>Budowa kanalizacji w ulicach I AWP i Sosnowej</t>
  </si>
  <si>
    <t>Budowa ulicy Spokojnej  w Kamieńczyku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</si>
</sst>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3" fillId="0" borderId="36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 wrapText="1"/>
    </xf>
    <xf numFmtId="3" fontId="7" fillId="0" borderId="42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wrapText="1"/>
    </xf>
    <xf numFmtId="3" fontId="7" fillId="0" borderId="33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7" fillId="0" borderId="34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3" fontId="3" fillId="0" borderId="4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 wrapText="1"/>
    </xf>
    <xf numFmtId="3" fontId="3" fillId="0" borderId="43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3" fillId="0" borderId="44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7" fillId="0" borderId="45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 wrapText="1"/>
    </xf>
    <xf numFmtId="3" fontId="3" fillId="0" borderId="46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>
      <alignment wrapText="1"/>
    </xf>
    <xf numFmtId="3" fontId="3" fillId="0" borderId="47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49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 wrapText="1"/>
    </xf>
    <xf numFmtId="3" fontId="3" fillId="0" borderId="49" xfId="0" applyNumberFormat="1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0" fontId="3" fillId="0" borderId="52" xfId="0" applyFont="1" applyFill="1" applyBorder="1" applyAlignment="1">
      <alignment wrapText="1"/>
    </xf>
    <xf numFmtId="3" fontId="3" fillId="0" borderId="52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wrapText="1"/>
    </xf>
    <xf numFmtId="3" fontId="3" fillId="0" borderId="44" xfId="0" applyNumberFormat="1" applyFont="1" applyFill="1" applyBorder="1" applyAlignment="1">
      <alignment horizontal="right" wrapText="1"/>
    </xf>
    <xf numFmtId="3" fontId="3" fillId="0" borderId="5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7" fillId="0" borderId="34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 wrapText="1"/>
    </xf>
    <xf numFmtId="3" fontId="3" fillId="0" borderId="52" xfId="0" applyNumberFormat="1" applyFont="1" applyFill="1" applyBorder="1" applyAlignment="1">
      <alignment horizontal="right" wrapText="1"/>
    </xf>
    <xf numFmtId="3" fontId="7" fillId="0" borderId="26" xfId="0" applyNumberFormat="1" applyFont="1" applyFill="1" applyBorder="1" applyAlignment="1">
      <alignment wrapText="1"/>
    </xf>
    <xf numFmtId="3" fontId="3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33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="75" zoomScaleNormal="75" workbookViewId="0" topLeftCell="B43">
      <selection activeCell="J45" sqref="J45"/>
    </sheetView>
  </sheetViews>
  <sheetFormatPr defaultColWidth="9.00390625" defaultRowHeight="12.75"/>
  <cols>
    <col min="1" max="1" width="5.75390625" style="1" customWidth="1"/>
    <col min="2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2" width="8.125" style="1" customWidth="1"/>
    <col min="13" max="13" width="10.75390625" style="1" customWidth="1"/>
    <col min="14" max="18" width="13.375" style="1" customWidth="1"/>
    <col min="19" max="19" width="11.75390625" style="1" customWidth="1"/>
    <col min="20" max="20" width="9.125" style="1" customWidth="1"/>
    <col min="21" max="21" width="10.00390625" style="1" customWidth="1"/>
    <col min="22" max="16384" width="9.125" style="1" customWidth="1"/>
  </cols>
  <sheetData>
    <row r="1" spans="14:16" ht="14.25">
      <c r="N1" s="2"/>
      <c r="O1" s="2" t="s">
        <v>53</v>
      </c>
      <c r="P1" s="2"/>
    </row>
    <row r="2" spans="14:16" ht="14.25">
      <c r="N2" s="2"/>
      <c r="O2" s="2" t="s">
        <v>80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81</v>
      </c>
      <c r="P4" s="2"/>
    </row>
    <row r="5" spans="5:16" ht="14.25">
      <c r="E5" s="1" t="s">
        <v>1</v>
      </c>
      <c r="N5" s="2"/>
      <c r="O5" s="2"/>
      <c r="P5" s="2"/>
    </row>
    <row r="7" spans="4:19" ht="15.75">
      <c r="D7" s="188" t="s">
        <v>86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</row>
    <row r="8" spans="4:19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ht="12.75" customHeight="1" hidden="1"/>
    <row r="10" spans="1:19" ht="23.25" customHeight="1" thickBot="1">
      <c r="A10" s="189" t="s">
        <v>2</v>
      </c>
      <c r="B10" s="190" t="s">
        <v>3</v>
      </c>
      <c r="C10" s="190" t="s">
        <v>4</v>
      </c>
      <c r="D10" s="191" t="s">
        <v>5</v>
      </c>
      <c r="E10" s="191" t="s">
        <v>6</v>
      </c>
      <c r="F10" s="191" t="s">
        <v>7</v>
      </c>
      <c r="G10" s="192" t="s">
        <v>8</v>
      </c>
      <c r="H10" s="193" t="s">
        <v>9</v>
      </c>
      <c r="I10" s="193"/>
      <c r="J10" s="193"/>
      <c r="K10" s="193"/>
      <c r="L10" s="193"/>
      <c r="M10" s="193"/>
      <c r="N10" s="193"/>
      <c r="O10" s="193"/>
      <c r="P10" s="193"/>
      <c r="Q10" s="194"/>
      <c r="R10" s="125"/>
      <c r="S10" s="195" t="s">
        <v>10</v>
      </c>
    </row>
    <row r="11" spans="1:19" ht="25.5" customHeight="1" thickBot="1">
      <c r="A11" s="189"/>
      <c r="B11" s="190"/>
      <c r="C11" s="190"/>
      <c r="D11" s="190"/>
      <c r="E11" s="191"/>
      <c r="F11" s="191"/>
      <c r="G11" s="192"/>
      <c r="H11" s="185" t="s">
        <v>84</v>
      </c>
      <c r="I11" s="186" t="s">
        <v>11</v>
      </c>
      <c r="J11" s="186"/>
      <c r="K11" s="186"/>
      <c r="L11" s="186"/>
      <c r="M11" s="186"/>
      <c r="N11" s="187">
        <v>2010</v>
      </c>
      <c r="O11" s="182">
        <v>2011</v>
      </c>
      <c r="P11" s="180">
        <v>2012</v>
      </c>
      <c r="Q11" s="181" t="s">
        <v>12</v>
      </c>
      <c r="R11" s="183" t="s">
        <v>85</v>
      </c>
      <c r="S11" s="195"/>
    </row>
    <row r="12" spans="1:19" ht="83.25" customHeight="1">
      <c r="A12" s="189"/>
      <c r="B12" s="190"/>
      <c r="C12" s="190"/>
      <c r="D12" s="190"/>
      <c r="E12" s="191"/>
      <c r="F12" s="191"/>
      <c r="G12" s="192"/>
      <c r="H12" s="185"/>
      <c r="I12" s="4" t="s">
        <v>13</v>
      </c>
      <c r="J12" s="4" t="s">
        <v>14</v>
      </c>
      <c r="K12" s="182" t="s">
        <v>15</v>
      </c>
      <c r="L12" s="182"/>
      <c r="M12" s="5" t="s">
        <v>16</v>
      </c>
      <c r="N12" s="187"/>
      <c r="O12" s="182"/>
      <c r="P12" s="180"/>
      <c r="Q12" s="181"/>
      <c r="R12" s="184"/>
      <c r="S12" s="195"/>
    </row>
    <row r="13" spans="1:19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79">
        <v>11</v>
      </c>
      <c r="L13" s="179"/>
      <c r="M13" s="14">
        <v>12</v>
      </c>
      <c r="N13" s="15">
        <v>13</v>
      </c>
      <c r="O13" s="10">
        <v>14</v>
      </c>
      <c r="P13" s="10">
        <v>15</v>
      </c>
      <c r="Q13" s="11">
        <v>15</v>
      </c>
      <c r="R13" s="126"/>
      <c r="S13" s="16">
        <v>16</v>
      </c>
    </row>
    <row r="14" spans="1:19" ht="28.5">
      <c r="A14" s="22">
        <v>2</v>
      </c>
      <c r="B14" s="17" t="s">
        <v>17</v>
      </c>
      <c r="C14" s="17" t="s">
        <v>18</v>
      </c>
      <c r="D14" s="17" t="s">
        <v>19</v>
      </c>
      <c r="E14" s="86" t="s">
        <v>21</v>
      </c>
      <c r="F14" s="18">
        <f>G14+H14+N14+O14+Q14+P14+R14</f>
        <v>2520000</v>
      </c>
      <c r="G14" s="21">
        <v>620000</v>
      </c>
      <c r="H14" s="69">
        <f>I14+J14+L14+M14</f>
        <v>100000</v>
      </c>
      <c r="I14" s="39">
        <v>100000</v>
      </c>
      <c r="J14" s="39"/>
      <c r="K14" s="38"/>
      <c r="L14" s="40"/>
      <c r="M14" s="41"/>
      <c r="N14" s="40">
        <v>120000</v>
      </c>
      <c r="O14" s="39">
        <v>150000</v>
      </c>
      <c r="P14" s="25"/>
      <c r="Q14" s="124"/>
      <c r="R14" s="127">
        <v>1530000</v>
      </c>
      <c r="S14" s="20" t="s">
        <v>20</v>
      </c>
    </row>
    <row r="15" spans="1:19" ht="42.75">
      <c r="A15" s="22">
        <v>3</v>
      </c>
      <c r="B15" s="23"/>
      <c r="C15" s="23"/>
      <c r="D15" s="17" t="s">
        <v>19</v>
      </c>
      <c r="E15" s="33" t="s">
        <v>44</v>
      </c>
      <c r="F15" s="18">
        <f aca="true" t="shared" si="0" ref="F15:F21">G15+H15+N15+O15+Q15+P15+R15</f>
        <v>415000</v>
      </c>
      <c r="G15" s="34">
        <v>115000</v>
      </c>
      <c r="H15" s="69"/>
      <c r="I15" s="35"/>
      <c r="J15" s="35"/>
      <c r="K15" s="34"/>
      <c r="L15" s="36"/>
      <c r="M15" s="37"/>
      <c r="N15" s="36"/>
      <c r="O15" s="35"/>
      <c r="P15" s="35">
        <v>300000</v>
      </c>
      <c r="Q15" s="34"/>
      <c r="R15" s="128"/>
      <c r="S15" s="20" t="s">
        <v>20</v>
      </c>
    </row>
    <row r="16" spans="1:19" ht="57">
      <c r="A16" s="22">
        <v>4</v>
      </c>
      <c r="B16" s="23"/>
      <c r="C16" s="23"/>
      <c r="D16" s="17" t="s">
        <v>19</v>
      </c>
      <c r="E16" s="33" t="s">
        <v>75</v>
      </c>
      <c r="F16" s="18">
        <f t="shared" si="0"/>
        <v>5250216</v>
      </c>
      <c r="G16" s="34">
        <v>50216</v>
      </c>
      <c r="H16" s="69">
        <f aca="true" t="shared" si="1" ref="H16:H22">I16+J16+L16+M16</f>
        <v>0</v>
      </c>
      <c r="I16" s="35">
        <v>0</v>
      </c>
      <c r="J16" s="35"/>
      <c r="K16" s="34"/>
      <c r="L16" s="36"/>
      <c r="M16" s="37"/>
      <c r="N16" s="36"/>
      <c r="O16" s="35"/>
      <c r="P16" s="35"/>
      <c r="Q16" s="34">
        <v>780000</v>
      </c>
      <c r="R16" s="128">
        <v>4420000</v>
      </c>
      <c r="S16" s="20" t="s">
        <v>20</v>
      </c>
    </row>
    <row r="17" spans="1:19" ht="57">
      <c r="A17" s="22">
        <v>5</v>
      </c>
      <c r="B17" s="23"/>
      <c r="C17" s="23"/>
      <c r="D17" s="17" t="s">
        <v>19</v>
      </c>
      <c r="E17" s="33" t="s">
        <v>64</v>
      </c>
      <c r="F17" s="18">
        <f t="shared" si="0"/>
        <v>7296555</v>
      </c>
      <c r="G17" s="34">
        <v>39688</v>
      </c>
      <c r="H17" s="69">
        <f t="shared" si="1"/>
        <v>35000</v>
      </c>
      <c r="I17" s="35">
        <v>35000</v>
      </c>
      <c r="J17" s="35"/>
      <c r="K17" s="34"/>
      <c r="L17" s="36"/>
      <c r="M17" s="37"/>
      <c r="N17" s="35">
        <v>541000</v>
      </c>
      <c r="O17" s="35">
        <v>541000</v>
      </c>
      <c r="P17" s="35"/>
      <c r="Q17" s="34"/>
      <c r="R17" s="128">
        <v>6139867</v>
      </c>
      <c r="S17" s="20" t="s">
        <v>20</v>
      </c>
    </row>
    <row r="18" spans="1:19" ht="71.25">
      <c r="A18" s="22">
        <v>6</v>
      </c>
      <c r="B18" s="23"/>
      <c r="C18" s="23"/>
      <c r="D18" s="17" t="s">
        <v>19</v>
      </c>
      <c r="E18" s="33" t="s">
        <v>62</v>
      </c>
      <c r="F18" s="18">
        <f t="shared" si="0"/>
        <v>2020252</v>
      </c>
      <c r="G18" s="34">
        <v>20252</v>
      </c>
      <c r="H18" s="69">
        <f t="shared" si="1"/>
        <v>0</v>
      </c>
      <c r="I18" s="35"/>
      <c r="J18" s="35"/>
      <c r="K18" s="34"/>
      <c r="L18" s="36"/>
      <c r="M18" s="37"/>
      <c r="N18" s="36"/>
      <c r="O18" s="35"/>
      <c r="P18" s="35"/>
      <c r="Q18" s="34">
        <v>2000000</v>
      </c>
      <c r="R18" s="128"/>
      <c r="S18" s="20" t="s">
        <v>20</v>
      </c>
    </row>
    <row r="19" spans="1:19" ht="57">
      <c r="A19" s="22">
        <v>7</v>
      </c>
      <c r="B19" s="23"/>
      <c r="C19" s="23"/>
      <c r="D19" s="17" t="s">
        <v>19</v>
      </c>
      <c r="E19" s="33" t="s">
        <v>61</v>
      </c>
      <c r="F19" s="18">
        <f t="shared" si="0"/>
        <v>10215000</v>
      </c>
      <c r="G19" s="34">
        <v>215000</v>
      </c>
      <c r="H19" s="69">
        <f t="shared" si="1"/>
        <v>0</v>
      </c>
      <c r="I19" s="35"/>
      <c r="J19" s="35"/>
      <c r="K19" s="34"/>
      <c r="L19" s="36"/>
      <c r="M19" s="37"/>
      <c r="N19" s="36"/>
      <c r="O19" s="35">
        <v>600000</v>
      </c>
      <c r="P19" s="35">
        <v>900000</v>
      </c>
      <c r="Q19" s="34"/>
      <c r="R19" s="128">
        <v>8500000</v>
      </c>
      <c r="S19" s="20" t="s">
        <v>20</v>
      </c>
    </row>
    <row r="20" spans="1:19" ht="57">
      <c r="A20" s="22">
        <v>8</v>
      </c>
      <c r="B20" s="23"/>
      <c r="C20" s="23"/>
      <c r="D20" s="17" t="s">
        <v>19</v>
      </c>
      <c r="E20" s="33" t="s">
        <v>63</v>
      </c>
      <c r="F20" s="18">
        <f t="shared" si="0"/>
        <v>2153505</v>
      </c>
      <c r="G20" s="34">
        <v>76656</v>
      </c>
      <c r="H20" s="69">
        <f t="shared" si="1"/>
        <v>0</v>
      </c>
      <c r="I20" s="35"/>
      <c r="J20" s="35"/>
      <c r="K20" s="34"/>
      <c r="L20" s="36"/>
      <c r="M20" s="37"/>
      <c r="N20" s="36"/>
      <c r="O20" s="35"/>
      <c r="P20" s="35">
        <v>561849</v>
      </c>
      <c r="Q20" s="34">
        <v>1515000</v>
      </c>
      <c r="R20" s="128"/>
      <c r="S20" s="20" t="s">
        <v>20</v>
      </c>
    </row>
    <row r="21" spans="1:19" ht="43.5" thickBot="1">
      <c r="A21" s="22">
        <v>9</v>
      </c>
      <c r="B21" s="23"/>
      <c r="C21" s="23"/>
      <c r="D21" s="17" t="s">
        <v>19</v>
      </c>
      <c r="E21" s="33" t="s">
        <v>45</v>
      </c>
      <c r="F21" s="18">
        <f t="shared" si="0"/>
        <v>8101000</v>
      </c>
      <c r="G21" s="34">
        <v>66000</v>
      </c>
      <c r="H21" s="69">
        <f t="shared" si="1"/>
        <v>35000</v>
      </c>
      <c r="I21" s="35">
        <v>35000</v>
      </c>
      <c r="J21" s="35"/>
      <c r="K21" s="34"/>
      <c r="L21" s="36"/>
      <c r="M21" s="37"/>
      <c r="N21" s="36">
        <v>37500</v>
      </c>
      <c r="O21" s="35">
        <v>300000</v>
      </c>
      <c r="P21" s="44">
        <v>862500</v>
      </c>
      <c r="Q21" s="43"/>
      <c r="R21" s="128">
        <v>6800000</v>
      </c>
      <c r="S21" s="26" t="s">
        <v>20</v>
      </c>
    </row>
    <row r="22" spans="1:19" ht="27" customHeight="1" thickBot="1">
      <c r="A22" s="177" t="s">
        <v>22</v>
      </c>
      <c r="B22" s="177"/>
      <c r="C22" s="177"/>
      <c r="D22" s="177"/>
      <c r="E22" s="177"/>
      <c r="F22" s="27">
        <f>SUM(F14:F21)</f>
        <v>37971528</v>
      </c>
      <c r="G22" s="27">
        <f>SUM(G14:G21)</f>
        <v>1202812</v>
      </c>
      <c r="H22" s="28">
        <f t="shared" si="1"/>
        <v>170000</v>
      </c>
      <c r="I22" s="29">
        <f aca="true" t="shared" si="2" ref="I22:R22">SUM(I14:I21)</f>
        <v>170000</v>
      </c>
      <c r="J22" s="29">
        <f t="shared" si="2"/>
        <v>0</v>
      </c>
      <c r="K22" s="101">
        <f t="shared" si="2"/>
        <v>0</v>
      </c>
      <c r="L22" s="119">
        <f t="shared" si="2"/>
        <v>0</v>
      </c>
      <c r="M22" s="101">
        <f t="shared" si="2"/>
        <v>0</v>
      </c>
      <c r="N22" s="102">
        <f t="shared" si="2"/>
        <v>698500</v>
      </c>
      <c r="O22" s="29">
        <f t="shared" si="2"/>
        <v>1591000</v>
      </c>
      <c r="P22" s="29">
        <f t="shared" si="2"/>
        <v>2624349</v>
      </c>
      <c r="Q22" s="101">
        <f t="shared" si="2"/>
        <v>4295000</v>
      </c>
      <c r="R22" s="162">
        <f t="shared" si="2"/>
        <v>27389867</v>
      </c>
      <c r="S22" s="30"/>
    </row>
    <row r="23" spans="1:19" ht="35.25" customHeight="1">
      <c r="A23" s="152">
        <v>10</v>
      </c>
      <c r="B23" s="105">
        <v>600</v>
      </c>
      <c r="C23" s="151">
        <v>60016</v>
      </c>
      <c r="D23" s="17" t="s">
        <v>19</v>
      </c>
      <c r="E23" s="106" t="s">
        <v>77</v>
      </c>
      <c r="F23" s="18">
        <f>G23+H23+N23+O23+Q23+P23</f>
        <v>230440</v>
      </c>
      <c r="G23" s="107">
        <v>130440</v>
      </c>
      <c r="H23" s="50">
        <f aca="true" t="shared" si="3" ref="H23:H28">I23+J23+L23+M23</f>
        <v>100000</v>
      </c>
      <c r="I23" s="112">
        <v>100000</v>
      </c>
      <c r="J23" s="112"/>
      <c r="K23" s="122"/>
      <c r="L23" s="120"/>
      <c r="M23" s="113"/>
      <c r="N23" s="116"/>
      <c r="O23" s="112"/>
      <c r="P23" s="112"/>
      <c r="Q23" s="122"/>
      <c r="R23" s="129"/>
      <c r="S23" s="20" t="s">
        <v>20</v>
      </c>
    </row>
    <row r="24" spans="1:19" ht="35.25" customHeight="1">
      <c r="A24" s="153">
        <v>11</v>
      </c>
      <c r="B24" s="108"/>
      <c r="C24" s="109"/>
      <c r="D24" s="17" t="s">
        <v>19</v>
      </c>
      <c r="E24" s="110" t="s">
        <v>87</v>
      </c>
      <c r="F24" s="18">
        <f>G24+H24+N24+O24+Q24+P24</f>
        <v>955000</v>
      </c>
      <c r="G24" s="111">
        <v>55000</v>
      </c>
      <c r="H24" s="50">
        <f t="shared" si="3"/>
        <v>900000</v>
      </c>
      <c r="I24" s="114">
        <v>900000</v>
      </c>
      <c r="J24" s="114"/>
      <c r="K24" s="123"/>
      <c r="L24" s="121"/>
      <c r="M24" s="115"/>
      <c r="N24" s="117"/>
      <c r="O24" s="114"/>
      <c r="P24" s="114"/>
      <c r="Q24" s="123"/>
      <c r="R24" s="129"/>
      <c r="S24" s="20" t="s">
        <v>20</v>
      </c>
    </row>
    <row r="25" spans="1:19" ht="57">
      <c r="A25" s="154">
        <v>12</v>
      </c>
      <c r="B25" s="32"/>
      <c r="C25" s="32"/>
      <c r="D25" s="17" t="s">
        <v>19</v>
      </c>
      <c r="E25" s="33" t="s">
        <v>23</v>
      </c>
      <c r="F25" s="18">
        <f>G25+H25+N25+O25+Q25+P25+R25</f>
        <v>3201220</v>
      </c>
      <c r="G25" s="37">
        <v>99720</v>
      </c>
      <c r="H25" s="50">
        <f t="shared" si="3"/>
        <v>232500</v>
      </c>
      <c r="I25" s="35">
        <v>232500</v>
      </c>
      <c r="J25" s="35"/>
      <c r="K25" s="34"/>
      <c r="L25" s="36"/>
      <c r="M25" s="37"/>
      <c r="N25" s="36">
        <v>232650</v>
      </c>
      <c r="O25" s="40"/>
      <c r="P25" s="35">
        <v>0</v>
      </c>
      <c r="Q25" s="34"/>
      <c r="R25" s="128">
        <v>2636350</v>
      </c>
      <c r="S25" s="20" t="s">
        <v>20</v>
      </c>
    </row>
    <row r="26" spans="1:19" ht="42.75">
      <c r="A26" s="31">
        <v>13</v>
      </c>
      <c r="B26" s="32"/>
      <c r="C26" s="32"/>
      <c r="D26" s="17" t="s">
        <v>19</v>
      </c>
      <c r="E26" s="33" t="s">
        <v>26</v>
      </c>
      <c r="F26" s="18">
        <f aca="true" t="shared" si="4" ref="F26:F71">G26+H26+N26+O26+Q26+P26+R26</f>
        <v>12507963</v>
      </c>
      <c r="G26" s="38">
        <v>1237963</v>
      </c>
      <c r="H26" s="19">
        <f t="shared" si="3"/>
        <v>1700000</v>
      </c>
      <c r="I26" s="39">
        <v>1700000</v>
      </c>
      <c r="J26" s="39"/>
      <c r="K26" s="38"/>
      <c r="L26" s="40"/>
      <c r="M26" s="41"/>
      <c r="N26" s="40"/>
      <c r="O26" s="39"/>
      <c r="P26" s="39"/>
      <c r="Q26" s="38"/>
      <c r="R26" s="130">
        <v>9570000</v>
      </c>
      <c r="S26" s="20" t="s">
        <v>20</v>
      </c>
    </row>
    <row r="27" spans="1:19" ht="42.75">
      <c r="A27" s="31">
        <v>14</v>
      </c>
      <c r="B27" s="32"/>
      <c r="C27" s="32"/>
      <c r="D27" s="17" t="s">
        <v>19</v>
      </c>
      <c r="E27" s="33" t="s">
        <v>66</v>
      </c>
      <c r="F27" s="18">
        <f t="shared" si="4"/>
        <v>28686142</v>
      </c>
      <c r="G27" s="38">
        <v>18000</v>
      </c>
      <c r="H27" s="19">
        <f t="shared" si="3"/>
        <v>15000</v>
      </c>
      <c r="I27" s="39">
        <v>15000</v>
      </c>
      <c r="J27" s="39"/>
      <c r="K27" s="38"/>
      <c r="L27" s="40"/>
      <c r="M27" s="41"/>
      <c r="N27" s="40">
        <v>895050</v>
      </c>
      <c r="O27" s="39">
        <v>1990950</v>
      </c>
      <c r="P27" s="39">
        <v>1397142</v>
      </c>
      <c r="Q27" s="38"/>
      <c r="R27" s="130">
        <v>24370000</v>
      </c>
      <c r="S27" s="20" t="s">
        <v>20</v>
      </c>
    </row>
    <row r="28" spans="1:19" ht="28.5">
      <c r="A28" s="31">
        <v>15</v>
      </c>
      <c r="B28" s="32"/>
      <c r="C28" s="32"/>
      <c r="D28" s="17" t="s">
        <v>19</v>
      </c>
      <c r="E28" s="42" t="s">
        <v>28</v>
      </c>
      <c r="F28" s="18">
        <f t="shared" si="4"/>
        <v>10100433</v>
      </c>
      <c r="G28" s="34">
        <v>433</v>
      </c>
      <c r="H28" s="19">
        <f t="shared" si="3"/>
        <v>100000</v>
      </c>
      <c r="I28" s="35">
        <v>100000</v>
      </c>
      <c r="J28" s="35"/>
      <c r="K28" s="34"/>
      <c r="L28" s="36"/>
      <c r="M28" s="37"/>
      <c r="N28" s="36">
        <v>5000000</v>
      </c>
      <c r="O28" s="36">
        <v>5000000</v>
      </c>
      <c r="P28" s="35"/>
      <c r="Q28" s="34"/>
      <c r="R28" s="128"/>
      <c r="S28" s="20" t="s">
        <v>20</v>
      </c>
    </row>
    <row r="29" spans="1:19" ht="28.5">
      <c r="A29" s="31">
        <v>16</v>
      </c>
      <c r="B29" s="32"/>
      <c r="C29" s="32"/>
      <c r="D29" s="17" t="s">
        <v>19</v>
      </c>
      <c r="E29" s="33" t="s">
        <v>30</v>
      </c>
      <c r="F29" s="18">
        <f t="shared" si="4"/>
        <v>930000</v>
      </c>
      <c r="G29" s="34">
        <v>180000</v>
      </c>
      <c r="H29" s="19">
        <f aca="true" t="shared" si="5" ref="H29:H42">I29+J29+L29+M29</f>
        <v>0</v>
      </c>
      <c r="I29" s="35"/>
      <c r="J29" s="35"/>
      <c r="K29" s="34"/>
      <c r="L29" s="36"/>
      <c r="M29" s="37"/>
      <c r="N29" s="36"/>
      <c r="O29" s="35"/>
      <c r="P29" s="35">
        <v>750000</v>
      </c>
      <c r="Q29" s="34"/>
      <c r="R29" s="128"/>
      <c r="S29" s="20" t="s">
        <v>20</v>
      </c>
    </row>
    <row r="30" spans="1:19" ht="57">
      <c r="A30" s="31">
        <v>17</v>
      </c>
      <c r="B30" s="32"/>
      <c r="C30" s="32"/>
      <c r="D30" s="17" t="s">
        <v>19</v>
      </c>
      <c r="E30" s="33" t="s">
        <v>32</v>
      </c>
      <c r="F30" s="18">
        <f t="shared" si="4"/>
        <v>100000</v>
      </c>
      <c r="G30" s="43"/>
      <c r="H30" s="19">
        <f t="shared" si="5"/>
        <v>0</v>
      </c>
      <c r="I30" s="44"/>
      <c r="J30" s="44"/>
      <c r="K30" s="43"/>
      <c r="L30" s="45"/>
      <c r="M30" s="46"/>
      <c r="N30" s="45">
        <v>100000</v>
      </c>
      <c r="O30" s="44"/>
      <c r="P30" s="44"/>
      <c r="Q30" s="43"/>
      <c r="R30" s="128"/>
      <c r="S30" s="20" t="s">
        <v>20</v>
      </c>
    </row>
    <row r="31" spans="1:19" ht="28.5">
      <c r="A31" s="31">
        <v>18</v>
      </c>
      <c r="B31" s="32"/>
      <c r="C31" s="32"/>
      <c r="D31" s="17" t="s">
        <v>19</v>
      </c>
      <c r="E31" s="33" t="s">
        <v>33</v>
      </c>
      <c r="F31" s="18">
        <f t="shared" si="4"/>
        <v>689319</v>
      </c>
      <c r="G31" s="43">
        <v>339319</v>
      </c>
      <c r="H31" s="19">
        <f t="shared" si="5"/>
        <v>0</v>
      </c>
      <c r="I31" s="44"/>
      <c r="J31" s="44"/>
      <c r="K31" s="43"/>
      <c r="L31" s="45"/>
      <c r="M31" s="46"/>
      <c r="N31" s="45">
        <v>350000</v>
      </c>
      <c r="O31" s="44"/>
      <c r="P31" s="44"/>
      <c r="Q31" s="43"/>
      <c r="R31" s="128"/>
      <c r="S31" s="20" t="s">
        <v>20</v>
      </c>
    </row>
    <row r="32" spans="1:19" ht="28.5">
      <c r="A32" s="31">
        <v>19</v>
      </c>
      <c r="B32" s="32"/>
      <c r="C32" s="32"/>
      <c r="D32" s="17" t="s">
        <v>19</v>
      </c>
      <c r="E32" s="33" t="s">
        <v>78</v>
      </c>
      <c r="F32" s="18">
        <f t="shared" si="4"/>
        <v>1611001</v>
      </c>
      <c r="G32" s="43">
        <v>11001</v>
      </c>
      <c r="H32" s="19">
        <f t="shared" si="5"/>
        <v>600000</v>
      </c>
      <c r="I32" s="44">
        <v>600000</v>
      </c>
      <c r="J32" s="44"/>
      <c r="K32" s="43"/>
      <c r="L32" s="45"/>
      <c r="M32" s="46"/>
      <c r="N32" s="45"/>
      <c r="O32" s="44"/>
      <c r="P32" s="44"/>
      <c r="Q32" s="43">
        <v>1000000</v>
      </c>
      <c r="R32" s="128"/>
      <c r="S32" s="20" t="s">
        <v>20</v>
      </c>
    </row>
    <row r="33" spans="1:19" ht="42.75">
      <c r="A33" s="31">
        <v>20</v>
      </c>
      <c r="B33" s="32"/>
      <c r="C33" s="32"/>
      <c r="D33" s="17" t="s">
        <v>19</v>
      </c>
      <c r="E33" s="33" t="s">
        <v>69</v>
      </c>
      <c r="F33" s="18">
        <f t="shared" si="4"/>
        <v>10495000</v>
      </c>
      <c r="G33" s="43">
        <v>145000</v>
      </c>
      <c r="H33" s="19">
        <f t="shared" si="5"/>
        <v>2600000</v>
      </c>
      <c r="I33" s="44">
        <v>2600000</v>
      </c>
      <c r="J33" s="44"/>
      <c r="K33" s="43"/>
      <c r="L33" s="45"/>
      <c r="M33" s="46"/>
      <c r="N33" s="44"/>
      <c r="O33" s="44"/>
      <c r="P33" s="44"/>
      <c r="Q33" s="43"/>
      <c r="R33" s="128">
        <v>7750000</v>
      </c>
      <c r="S33" s="20" t="s">
        <v>20</v>
      </c>
    </row>
    <row r="34" spans="1:19" ht="28.5">
      <c r="A34" s="31">
        <v>21</v>
      </c>
      <c r="B34" s="32"/>
      <c r="C34" s="32"/>
      <c r="D34" s="17" t="s">
        <v>19</v>
      </c>
      <c r="E34" s="33" t="s">
        <v>35</v>
      </c>
      <c r="F34" s="18">
        <f t="shared" si="4"/>
        <v>1415389</v>
      </c>
      <c r="G34" s="43">
        <v>15389</v>
      </c>
      <c r="H34" s="19">
        <f t="shared" si="5"/>
        <v>400000</v>
      </c>
      <c r="I34" s="44">
        <v>400000</v>
      </c>
      <c r="J34" s="44"/>
      <c r="K34" s="43"/>
      <c r="L34" s="45"/>
      <c r="M34" s="46"/>
      <c r="N34" s="45"/>
      <c r="O34" s="44">
        <v>1000000</v>
      </c>
      <c r="P34" s="44"/>
      <c r="Q34" s="43"/>
      <c r="R34" s="128"/>
      <c r="S34" s="20" t="s">
        <v>20</v>
      </c>
    </row>
    <row r="35" spans="1:19" ht="28.5">
      <c r="A35" s="31">
        <v>22</v>
      </c>
      <c r="B35" s="32"/>
      <c r="C35" s="32"/>
      <c r="D35" s="17" t="s">
        <v>19</v>
      </c>
      <c r="E35" s="33" t="s">
        <v>36</v>
      </c>
      <c r="F35" s="18">
        <f t="shared" si="4"/>
        <v>260000</v>
      </c>
      <c r="G35" s="43">
        <v>10000</v>
      </c>
      <c r="H35" s="19">
        <f t="shared" si="5"/>
        <v>0</v>
      </c>
      <c r="I35" s="44"/>
      <c r="J35" s="44"/>
      <c r="K35" s="43"/>
      <c r="L35" s="45"/>
      <c r="M35" s="46"/>
      <c r="N35" s="45"/>
      <c r="O35" s="44">
        <v>250000</v>
      </c>
      <c r="P35" s="44"/>
      <c r="Q35" s="43"/>
      <c r="R35" s="128"/>
      <c r="S35" s="20" t="s">
        <v>20</v>
      </c>
    </row>
    <row r="36" spans="1:19" ht="28.5">
      <c r="A36" s="31">
        <v>23</v>
      </c>
      <c r="B36" s="32"/>
      <c r="C36" s="32"/>
      <c r="D36" s="17" t="s">
        <v>19</v>
      </c>
      <c r="E36" s="49" t="s">
        <v>37</v>
      </c>
      <c r="F36" s="18">
        <f t="shared" si="4"/>
        <v>1070000</v>
      </c>
      <c r="G36" s="43">
        <v>20000</v>
      </c>
      <c r="H36" s="19">
        <f t="shared" si="5"/>
        <v>50000</v>
      </c>
      <c r="I36" s="44">
        <v>50000</v>
      </c>
      <c r="J36" s="44"/>
      <c r="K36" s="43"/>
      <c r="L36" s="45"/>
      <c r="M36" s="46"/>
      <c r="N36" s="45">
        <v>1000000</v>
      </c>
      <c r="O36" s="44"/>
      <c r="P36" s="44"/>
      <c r="Q36" s="43"/>
      <c r="R36" s="128"/>
      <c r="S36" s="20" t="s">
        <v>20</v>
      </c>
    </row>
    <row r="37" spans="1:19" ht="28.5">
      <c r="A37" s="31">
        <v>24</v>
      </c>
      <c r="B37" s="32"/>
      <c r="C37" s="32"/>
      <c r="D37" s="17" t="s">
        <v>19</v>
      </c>
      <c r="E37" s="49" t="s">
        <v>56</v>
      </c>
      <c r="F37" s="18">
        <f t="shared" si="4"/>
        <v>1050000</v>
      </c>
      <c r="G37" s="43"/>
      <c r="H37" s="50"/>
      <c r="I37" s="44"/>
      <c r="J37" s="44"/>
      <c r="K37" s="43"/>
      <c r="L37" s="45"/>
      <c r="M37" s="46"/>
      <c r="N37" s="45">
        <v>50000</v>
      </c>
      <c r="O37" s="44"/>
      <c r="P37" s="44"/>
      <c r="Q37" s="43">
        <v>1000000</v>
      </c>
      <c r="R37" s="128"/>
      <c r="S37" s="20" t="s">
        <v>20</v>
      </c>
    </row>
    <row r="38" spans="1:19" ht="28.5">
      <c r="A38" s="31">
        <v>25</v>
      </c>
      <c r="B38" s="32"/>
      <c r="C38" s="32"/>
      <c r="D38" s="17" t="s">
        <v>19</v>
      </c>
      <c r="E38" s="49" t="s">
        <v>67</v>
      </c>
      <c r="F38" s="18">
        <f t="shared" si="4"/>
        <v>520000</v>
      </c>
      <c r="G38" s="43"/>
      <c r="H38" s="50">
        <f t="shared" si="5"/>
        <v>0</v>
      </c>
      <c r="I38" s="44"/>
      <c r="J38" s="44"/>
      <c r="K38" s="43"/>
      <c r="L38" s="45"/>
      <c r="M38" s="46"/>
      <c r="N38" s="45"/>
      <c r="O38" s="44">
        <v>520000</v>
      </c>
      <c r="P38" s="44"/>
      <c r="Q38" s="43"/>
      <c r="R38" s="128"/>
      <c r="S38" s="20" t="s">
        <v>20</v>
      </c>
    </row>
    <row r="39" spans="1:19" ht="28.5">
      <c r="A39" s="31">
        <v>26</v>
      </c>
      <c r="B39" s="32"/>
      <c r="C39" s="32"/>
      <c r="D39" s="17" t="s">
        <v>19</v>
      </c>
      <c r="E39" s="49" t="s">
        <v>68</v>
      </c>
      <c r="F39" s="18">
        <f t="shared" si="4"/>
        <v>420000</v>
      </c>
      <c r="G39" s="43"/>
      <c r="H39" s="50">
        <f t="shared" si="5"/>
        <v>0</v>
      </c>
      <c r="I39" s="44"/>
      <c r="J39" s="44"/>
      <c r="K39" s="43"/>
      <c r="L39" s="45"/>
      <c r="M39" s="46"/>
      <c r="N39" s="45"/>
      <c r="O39" s="44">
        <v>420000</v>
      </c>
      <c r="P39" s="44"/>
      <c r="Q39" s="43"/>
      <c r="R39" s="128"/>
      <c r="S39" s="20" t="s">
        <v>20</v>
      </c>
    </row>
    <row r="40" spans="1:19" ht="57">
      <c r="A40" s="31">
        <v>27</v>
      </c>
      <c r="B40" s="32"/>
      <c r="C40" s="32"/>
      <c r="D40" s="17" t="s">
        <v>19</v>
      </c>
      <c r="E40" s="49" t="s">
        <v>39</v>
      </c>
      <c r="F40" s="18">
        <f t="shared" si="4"/>
        <v>10134100</v>
      </c>
      <c r="G40" s="43">
        <v>34100</v>
      </c>
      <c r="H40" s="50">
        <f t="shared" si="5"/>
        <v>50000</v>
      </c>
      <c r="I40" s="44">
        <v>50000</v>
      </c>
      <c r="J40" s="44"/>
      <c r="K40" s="43"/>
      <c r="L40" s="45"/>
      <c r="M40" s="46"/>
      <c r="N40" s="45">
        <v>50000</v>
      </c>
      <c r="O40" s="44">
        <v>5000000</v>
      </c>
      <c r="P40" s="44">
        <v>5000000</v>
      </c>
      <c r="Q40" s="43"/>
      <c r="R40" s="128"/>
      <c r="S40" s="20" t="s">
        <v>20</v>
      </c>
    </row>
    <row r="41" spans="1:19" ht="28.5">
      <c r="A41" s="31">
        <v>28</v>
      </c>
      <c r="B41" s="32"/>
      <c r="C41" s="32"/>
      <c r="D41" s="17" t="s">
        <v>19</v>
      </c>
      <c r="E41" s="33" t="s">
        <v>24</v>
      </c>
      <c r="F41" s="18">
        <f t="shared" si="4"/>
        <v>4539911</v>
      </c>
      <c r="G41" s="34">
        <v>489911</v>
      </c>
      <c r="H41" s="19">
        <f t="shared" si="5"/>
        <v>50000</v>
      </c>
      <c r="I41" s="35">
        <v>50000</v>
      </c>
      <c r="J41" s="35"/>
      <c r="K41" s="34"/>
      <c r="L41" s="36"/>
      <c r="M41" s="37"/>
      <c r="N41" s="36">
        <v>200000</v>
      </c>
      <c r="O41" s="35">
        <v>800000</v>
      </c>
      <c r="P41" s="35">
        <v>3000000</v>
      </c>
      <c r="Q41" s="34"/>
      <c r="R41" s="128"/>
      <c r="S41" s="20" t="s">
        <v>20</v>
      </c>
    </row>
    <row r="42" spans="1:19" ht="57">
      <c r="A42" s="31">
        <v>29</v>
      </c>
      <c r="B42" s="32"/>
      <c r="C42" s="32"/>
      <c r="D42" s="17" t="s">
        <v>19</v>
      </c>
      <c r="E42" s="33" t="s">
        <v>25</v>
      </c>
      <c r="F42" s="18">
        <f t="shared" si="4"/>
        <v>1314578</v>
      </c>
      <c r="G42" s="34">
        <v>29578</v>
      </c>
      <c r="H42" s="19">
        <f t="shared" si="5"/>
        <v>200000</v>
      </c>
      <c r="I42" s="35">
        <v>200000</v>
      </c>
      <c r="J42" s="35"/>
      <c r="K42" s="34"/>
      <c r="L42" s="36"/>
      <c r="M42" s="37"/>
      <c r="N42" s="36"/>
      <c r="O42" s="35"/>
      <c r="P42" s="35"/>
      <c r="Q42" s="34"/>
      <c r="R42" s="128">
        <v>1085000</v>
      </c>
      <c r="S42" s="20" t="s">
        <v>20</v>
      </c>
    </row>
    <row r="43" spans="1:19" ht="42.75">
      <c r="A43" s="31">
        <v>30</v>
      </c>
      <c r="B43" s="32"/>
      <c r="C43" s="32"/>
      <c r="D43" s="17" t="s">
        <v>19</v>
      </c>
      <c r="E43" s="33" t="s">
        <v>27</v>
      </c>
      <c r="F43" s="18">
        <f t="shared" si="4"/>
        <v>2504000</v>
      </c>
      <c r="G43" s="34">
        <v>4000</v>
      </c>
      <c r="H43" s="19"/>
      <c r="I43" s="35"/>
      <c r="J43" s="35"/>
      <c r="K43" s="34"/>
      <c r="L43" s="36"/>
      <c r="M43" s="37"/>
      <c r="N43" s="36"/>
      <c r="O43" s="35"/>
      <c r="P43" s="35">
        <v>625000</v>
      </c>
      <c r="Q43" s="34">
        <v>1875000</v>
      </c>
      <c r="R43" s="128"/>
      <c r="S43" s="20" t="s">
        <v>20</v>
      </c>
    </row>
    <row r="44" spans="1:19" ht="28.5">
      <c r="A44" s="31">
        <v>31</v>
      </c>
      <c r="B44" s="32"/>
      <c r="C44" s="32"/>
      <c r="D44" s="17" t="s">
        <v>19</v>
      </c>
      <c r="E44" s="33" t="s">
        <v>29</v>
      </c>
      <c r="F44" s="18">
        <f t="shared" si="4"/>
        <v>2007350</v>
      </c>
      <c r="G44" s="34">
        <v>57350</v>
      </c>
      <c r="H44" s="19">
        <f aca="true" t="shared" si="6" ref="H44:H50">I44+J44+L44+M44</f>
        <v>300000</v>
      </c>
      <c r="I44" s="35">
        <v>300000</v>
      </c>
      <c r="J44" s="35"/>
      <c r="K44" s="34"/>
      <c r="L44" s="36"/>
      <c r="M44" s="37"/>
      <c r="N44" s="36"/>
      <c r="O44" s="35"/>
      <c r="P44" s="35"/>
      <c r="Q44" s="34"/>
      <c r="R44" s="128">
        <v>1650000</v>
      </c>
      <c r="S44" s="20" t="s">
        <v>20</v>
      </c>
    </row>
    <row r="45" spans="1:19" ht="42.75">
      <c r="A45" s="31">
        <v>32</v>
      </c>
      <c r="B45" s="32"/>
      <c r="C45" s="32"/>
      <c r="D45" s="17" t="s">
        <v>19</v>
      </c>
      <c r="E45" s="33" t="s">
        <v>31</v>
      </c>
      <c r="F45" s="18">
        <f t="shared" si="4"/>
        <v>2230000</v>
      </c>
      <c r="G45" s="34">
        <v>130000</v>
      </c>
      <c r="H45" s="19">
        <f t="shared" si="6"/>
        <v>600000</v>
      </c>
      <c r="I45" s="35">
        <v>600000</v>
      </c>
      <c r="J45" s="35"/>
      <c r="K45" s="34"/>
      <c r="L45" s="36"/>
      <c r="M45" s="37"/>
      <c r="N45" s="36">
        <v>700000</v>
      </c>
      <c r="O45" s="35">
        <v>800000</v>
      </c>
      <c r="P45" s="35"/>
      <c r="Q45" s="34"/>
      <c r="R45" s="128"/>
      <c r="S45" s="20" t="s">
        <v>20</v>
      </c>
    </row>
    <row r="46" spans="1:19" ht="42.75">
      <c r="A46" s="31">
        <v>33</v>
      </c>
      <c r="B46" s="32"/>
      <c r="C46" s="32"/>
      <c r="D46" s="17" t="s">
        <v>19</v>
      </c>
      <c r="E46" s="33" t="s">
        <v>70</v>
      </c>
      <c r="F46" s="18">
        <f t="shared" si="4"/>
        <v>2006040</v>
      </c>
      <c r="G46" s="43">
        <v>81040</v>
      </c>
      <c r="H46" s="19">
        <f t="shared" si="6"/>
        <v>300000</v>
      </c>
      <c r="I46" s="44">
        <v>300000</v>
      </c>
      <c r="J46" s="44"/>
      <c r="K46" s="43"/>
      <c r="L46" s="45"/>
      <c r="M46" s="46"/>
      <c r="N46" s="45"/>
      <c r="O46" s="44"/>
      <c r="P46" s="44"/>
      <c r="Q46" s="43"/>
      <c r="R46" s="128">
        <v>1625000</v>
      </c>
      <c r="S46" s="20" t="s">
        <v>20</v>
      </c>
    </row>
    <row r="47" spans="1:19" ht="42.75">
      <c r="A47" s="31">
        <v>34</v>
      </c>
      <c r="B47" s="32"/>
      <c r="C47" s="32"/>
      <c r="D47" s="17" t="s">
        <v>19</v>
      </c>
      <c r="E47" s="33" t="s">
        <v>34</v>
      </c>
      <c r="F47" s="18">
        <f t="shared" si="4"/>
        <v>3061500</v>
      </c>
      <c r="G47" s="43">
        <v>11500</v>
      </c>
      <c r="H47" s="19">
        <f t="shared" si="6"/>
        <v>50000</v>
      </c>
      <c r="I47" s="44">
        <v>50000</v>
      </c>
      <c r="J47" s="44"/>
      <c r="K47" s="43"/>
      <c r="L47" s="45"/>
      <c r="M47" s="46"/>
      <c r="N47" s="45">
        <v>1000000</v>
      </c>
      <c r="O47" s="44">
        <v>2000000</v>
      </c>
      <c r="P47" s="44"/>
      <c r="Q47" s="43"/>
      <c r="R47" s="163"/>
      <c r="S47" s="167" t="s">
        <v>20</v>
      </c>
    </row>
    <row r="48" spans="1:19" ht="42.75">
      <c r="A48" s="47">
        <v>35</v>
      </c>
      <c r="B48" s="48"/>
      <c r="C48" s="48"/>
      <c r="D48" s="17" t="s">
        <v>19</v>
      </c>
      <c r="E48" s="49" t="s">
        <v>38</v>
      </c>
      <c r="F48" s="18">
        <f t="shared" si="4"/>
        <v>1825000</v>
      </c>
      <c r="G48" s="43">
        <v>25000</v>
      </c>
      <c r="H48" s="144">
        <f t="shared" si="6"/>
        <v>0</v>
      </c>
      <c r="I48" s="44"/>
      <c r="J48" s="44"/>
      <c r="K48" s="43"/>
      <c r="L48" s="45"/>
      <c r="M48" s="46"/>
      <c r="N48" s="45">
        <v>800000</v>
      </c>
      <c r="O48" s="44">
        <v>1000000</v>
      </c>
      <c r="P48" s="44"/>
      <c r="Q48" s="43"/>
      <c r="R48" s="163"/>
      <c r="S48" s="167" t="s">
        <v>20</v>
      </c>
    </row>
    <row r="49" spans="1:19" ht="29.25" thickBot="1">
      <c r="A49" s="47">
        <v>36</v>
      </c>
      <c r="B49" s="48"/>
      <c r="C49" s="48"/>
      <c r="D49" s="17" t="s">
        <v>19</v>
      </c>
      <c r="E49" s="49" t="s">
        <v>89</v>
      </c>
      <c r="F49" s="18">
        <f t="shared" si="4"/>
        <v>380000</v>
      </c>
      <c r="G49" s="43">
        <v>250000</v>
      </c>
      <c r="H49" s="50">
        <f t="shared" si="6"/>
        <v>130000</v>
      </c>
      <c r="I49" s="44">
        <v>130000</v>
      </c>
      <c r="J49" s="44"/>
      <c r="K49" s="43"/>
      <c r="L49" s="45"/>
      <c r="M49" s="46"/>
      <c r="N49" s="45"/>
      <c r="O49" s="44"/>
      <c r="P49" s="44"/>
      <c r="Q49" s="43"/>
      <c r="R49" s="163"/>
      <c r="S49" s="167" t="s">
        <v>20</v>
      </c>
    </row>
    <row r="50" spans="1:19" ht="41.25" customHeight="1" thickBot="1">
      <c r="A50" s="177" t="s">
        <v>40</v>
      </c>
      <c r="B50" s="177"/>
      <c r="C50" s="177"/>
      <c r="D50" s="177"/>
      <c r="E50" s="177"/>
      <c r="F50" s="51">
        <f>SUM(F25:F49)</f>
        <v>103058946</v>
      </c>
      <c r="G50" s="51">
        <f>SUM(G25:G49)</f>
        <v>3189304</v>
      </c>
      <c r="H50" s="62">
        <f t="shared" si="6"/>
        <v>8377500</v>
      </c>
      <c r="I50" s="52">
        <f>SUM(I23:I49)</f>
        <v>8377500</v>
      </c>
      <c r="J50" s="52">
        <f aca="true" t="shared" si="7" ref="J50:R50">SUM(J25:J49)</f>
        <v>0</v>
      </c>
      <c r="K50" s="51">
        <f t="shared" si="7"/>
        <v>0</v>
      </c>
      <c r="L50" s="53">
        <f t="shared" si="7"/>
        <v>0</v>
      </c>
      <c r="M50" s="52">
        <f t="shared" si="7"/>
        <v>0</v>
      </c>
      <c r="N50" s="52">
        <f t="shared" si="7"/>
        <v>10377700</v>
      </c>
      <c r="O50" s="52">
        <f t="shared" si="7"/>
        <v>18780950</v>
      </c>
      <c r="P50" s="52">
        <f t="shared" si="7"/>
        <v>10772142</v>
      </c>
      <c r="Q50" s="51">
        <f t="shared" si="7"/>
        <v>3875000</v>
      </c>
      <c r="R50" s="51">
        <f t="shared" si="7"/>
        <v>48686350</v>
      </c>
      <c r="S50" s="168"/>
    </row>
    <row r="51" spans="1:19" ht="41.25" customHeight="1">
      <c r="A51" s="131">
        <v>37</v>
      </c>
      <c r="B51" s="132">
        <v>750</v>
      </c>
      <c r="C51" s="133">
        <v>75023</v>
      </c>
      <c r="D51" s="100">
        <v>6050</v>
      </c>
      <c r="E51" s="138" t="s">
        <v>79</v>
      </c>
      <c r="F51" s="18">
        <f t="shared" si="4"/>
        <v>270000</v>
      </c>
      <c r="G51" s="142"/>
      <c r="H51" s="145">
        <f>SUM(I51)</f>
        <v>270000</v>
      </c>
      <c r="I51" s="139">
        <v>270000</v>
      </c>
      <c r="J51" s="139"/>
      <c r="K51" s="135"/>
      <c r="L51" s="136"/>
      <c r="M51" s="135"/>
      <c r="N51" s="134"/>
      <c r="O51" s="134"/>
      <c r="P51" s="134"/>
      <c r="Q51" s="91"/>
      <c r="R51" s="164"/>
      <c r="S51" s="169" t="s">
        <v>20</v>
      </c>
    </row>
    <row r="52" spans="1:19" ht="43.5" thickBot="1">
      <c r="A52" s="47">
        <v>38</v>
      </c>
      <c r="B52" s="48"/>
      <c r="C52" s="48"/>
      <c r="D52" s="100">
        <v>6050</v>
      </c>
      <c r="E52" s="140" t="s">
        <v>76</v>
      </c>
      <c r="F52" s="18">
        <f t="shared" si="4"/>
        <v>1615100</v>
      </c>
      <c r="G52" s="143">
        <v>25000</v>
      </c>
      <c r="H52" s="146">
        <f>I52+J52+L52+M52</f>
        <v>150000</v>
      </c>
      <c r="I52" s="141">
        <v>150000</v>
      </c>
      <c r="J52" s="141"/>
      <c r="K52" s="43"/>
      <c r="L52" s="45"/>
      <c r="M52" s="46"/>
      <c r="N52" s="44">
        <v>90100</v>
      </c>
      <c r="O52" s="44"/>
      <c r="P52" s="44"/>
      <c r="Q52" s="43"/>
      <c r="R52" s="163">
        <v>1350000</v>
      </c>
      <c r="S52" s="169" t="s">
        <v>20</v>
      </c>
    </row>
    <row r="53" spans="1:19" ht="24" customHeight="1" thickBot="1">
      <c r="A53" s="177" t="s">
        <v>54</v>
      </c>
      <c r="B53" s="177"/>
      <c r="C53" s="177"/>
      <c r="D53" s="177"/>
      <c r="E53" s="177"/>
      <c r="F53" s="54">
        <f>SUM(F51:F52)</f>
        <v>1885100</v>
      </c>
      <c r="G53" s="51">
        <f>SUM(G52:G52)</f>
        <v>25000</v>
      </c>
      <c r="H53" s="62">
        <f>I53+J53+L53+M53</f>
        <v>420000</v>
      </c>
      <c r="I53" s="52">
        <f>SUM(I51:I52)</f>
        <v>420000</v>
      </c>
      <c r="J53" s="52">
        <f>SUM(J52:J52)</f>
        <v>0</v>
      </c>
      <c r="K53" s="51"/>
      <c r="L53" s="53">
        <f aca="true" t="shared" si="8" ref="L53:R53">SUM(L52:L52)</f>
        <v>0</v>
      </c>
      <c r="M53" s="54">
        <f t="shared" si="8"/>
        <v>0</v>
      </c>
      <c r="N53" s="64">
        <f t="shared" si="8"/>
        <v>90100</v>
      </c>
      <c r="O53" s="64">
        <f t="shared" si="8"/>
        <v>0</v>
      </c>
      <c r="P53" s="64">
        <f t="shared" si="8"/>
        <v>0</v>
      </c>
      <c r="Q53" s="64">
        <f t="shared" si="8"/>
        <v>0</v>
      </c>
      <c r="R53" s="165">
        <f t="shared" si="8"/>
        <v>1350000</v>
      </c>
      <c r="S53" s="168"/>
    </row>
    <row r="54" spans="1:19" ht="58.5" customHeight="1">
      <c r="A54" s="31">
        <v>39</v>
      </c>
      <c r="B54" s="32"/>
      <c r="C54" s="32"/>
      <c r="D54" s="100">
        <v>6050</v>
      </c>
      <c r="E54" s="103" t="s">
        <v>72</v>
      </c>
      <c r="F54" s="18">
        <f t="shared" si="4"/>
        <v>1678000</v>
      </c>
      <c r="G54" s="34">
        <v>43000</v>
      </c>
      <c r="H54" s="50">
        <f>I54+J54+L54+M54</f>
        <v>100000</v>
      </c>
      <c r="I54" s="35">
        <v>100000</v>
      </c>
      <c r="J54" s="35"/>
      <c r="K54" s="34"/>
      <c r="L54" s="36"/>
      <c r="M54" s="37"/>
      <c r="N54" s="36">
        <v>225000</v>
      </c>
      <c r="O54" s="35"/>
      <c r="P54" s="35"/>
      <c r="Q54" s="34"/>
      <c r="R54" s="163">
        <v>1310000</v>
      </c>
      <c r="S54" s="167" t="s">
        <v>20</v>
      </c>
    </row>
    <row r="55" spans="1:19" ht="63.75" customHeight="1" thickBot="1">
      <c r="A55" s="31">
        <v>40</v>
      </c>
      <c r="B55" s="32"/>
      <c r="C55" s="32"/>
      <c r="D55" s="100">
        <v>6050</v>
      </c>
      <c r="E55" s="33" t="s">
        <v>41</v>
      </c>
      <c r="F55" s="18">
        <f t="shared" si="4"/>
        <v>2170330</v>
      </c>
      <c r="G55" s="34">
        <v>38630</v>
      </c>
      <c r="H55" s="50">
        <f>I55+J55+L55+M55</f>
        <v>150000</v>
      </c>
      <c r="I55" s="35">
        <v>150000</v>
      </c>
      <c r="J55" s="35"/>
      <c r="K55" s="34"/>
      <c r="L55" s="36"/>
      <c r="M55" s="37"/>
      <c r="N55" s="36">
        <v>145000</v>
      </c>
      <c r="O55" s="35">
        <v>151700</v>
      </c>
      <c r="P55" s="35"/>
      <c r="Q55" s="34"/>
      <c r="R55" s="163">
        <v>1685000</v>
      </c>
      <c r="S55" s="167" t="s">
        <v>20</v>
      </c>
    </row>
    <row r="56" spans="1:19" ht="24.75" customHeight="1" thickBot="1">
      <c r="A56" s="177" t="s">
        <v>42</v>
      </c>
      <c r="B56" s="177"/>
      <c r="C56" s="177"/>
      <c r="D56" s="177"/>
      <c r="E56" s="177"/>
      <c r="F56" s="54">
        <f>SUM(F54:F55)</f>
        <v>3848330</v>
      </c>
      <c r="G56" s="54">
        <f>SUM(G54:G55)</f>
        <v>81630</v>
      </c>
      <c r="H56" s="28">
        <f>I56+J56+L56+M56</f>
        <v>250000</v>
      </c>
      <c r="I56" s="52">
        <f>SUM(I54:I55)</f>
        <v>250000</v>
      </c>
      <c r="J56" s="52">
        <f>SUM(J54:J55)</f>
        <v>0</v>
      </c>
      <c r="K56" s="51"/>
      <c r="L56" s="53">
        <f aca="true" t="shared" si="9" ref="L56:R56">SUM(L54:L55)</f>
        <v>0</v>
      </c>
      <c r="M56" s="53">
        <f t="shared" si="9"/>
        <v>0</v>
      </c>
      <c r="N56" s="53">
        <f t="shared" si="9"/>
        <v>370000</v>
      </c>
      <c r="O56" s="53">
        <f t="shared" si="9"/>
        <v>151700</v>
      </c>
      <c r="P56" s="53">
        <f t="shared" si="9"/>
        <v>0</v>
      </c>
      <c r="Q56" s="53">
        <f t="shared" si="9"/>
        <v>0</v>
      </c>
      <c r="R56" s="55">
        <f t="shared" si="9"/>
        <v>2995000</v>
      </c>
      <c r="S56" s="168"/>
    </row>
    <row r="57" spans="1:19" ht="73.5" customHeight="1" thickBot="1">
      <c r="A57" s="56">
        <v>41</v>
      </c>
      <c r="B57" s="57">
        <v>852</v>
      </c>
      <c r="C57" s="57">
        <v>85295</v>
      </c>
      <c r="D57" s="100">
        <v>6050</v>
      </c>
      <c r="E57" s="104" t="s">
        <v>73</v>
      </c>
      <c r="F57" s="18">
        <f t="shared" si="4"/>
        <v>4110000</v>
      </c>
      <c r="G57" s="58">
        <v>60000</v>
      </c>
      <c r="H57" s="24">
        <f>SUM(I57:M57)</f>
        <v>50000</v>
      </c>
      <c r="I57" s="59">
        <v>50000</v>
      </c>
      <c r="J57" s="90"/>
      <c r="K57" s="91"/>
      <c r="L57" s="92"/>
      <c r="M57" s="61"/>
      <c r="N57" s="59">
        <v>75000</v>
      </c>
      <c r="O57" s="59">
        <v>300000</v>
      </c>
      <c r="P57" s="59">
        <v>225000</v>
      </c>
      <c r="Q57" s="58"/>
      <c r="R57" s="163">
        <v>3400000</v>
      </c>
      <c r="S57" s="170" t="s">
        <v>20</v>
      </c>
    </row>
    <row r="58" spans="1:19" ht="22.5" customHeight="1" thickBot="1">
      <c r="A58" s="177" t="s">
        <v>43</v>
      </c>
      <c r="B58" s="177"/>
      <c r="C58" s="177"/>
      <c r="D58" s="177"/>
      <c r="E58" s="177"/>
      <c r="F58" s="54">
        <f>SUM(F57)</f>
        <v>4110000</v>
      </c>
      <c r="G58" s="54">
        <f>SUM(G57)</f>
        <v>60000</v>
      </c>
      <c r="H58" s="28">
        <f aca="true" t="shared" si="10" ref="H58:H73">I58+J58+L58+M58</f>
        <v>50000</v>
      </c>
      <c r="I58" s="52">
        <f>SUM(I57)</f>
        <v>50000</v>
      </c>
      <c r="J58" s="52"/>
      <c r="K58" s="51"/>
      <c r="L58" s="53"/>
      <c r="M58" s="54">
        <f aca="true" t="shared" si="11" ref="M58:R58">SUM(M57)</f>
        <v>0</v>
      </c>
      <c r="N58" s="54">
        <f t="shared" si="11"/>
        <v>75000</v>
      </c>
      <c r="O58" s="54">
        <f t="shared" si="11"/>
        <v>300000</v>
      </c>
      <c r="P58" s="54">
        <f t="shared" si="11"/>
        <v>225000</v>
      </c>
      <c r="Q58" s="54">
        <f t="shared" si="11"/>
        <v>0</v>
      </c>
      <c r="R58" s="51">
        <f t="shared" si="11"/>
        <v>3400000</v>
      </c>
      <c r="S58" s="168"/>
    </row>
    <row r="59" spans="1:19" ht="42.75">
      <c r="A59" s="31">
        <v>42</v>
      </c>
      <c r="B59" s="32">
        <v>900</v>
      </c>
      <c r="C59" s="32">
        <v>90095</v>
      </c>
      <c r="D59" s="32">
        <v>6050</v>
      </c>
      <c r="E59" s="66" t="s">
        <v>46</v>
      </c>
      <c r="F59" s="160">
        <f t="shared" si="4"/>
        <v>300086</v>
      </c>
      <c r="G59" s="156">
        <v>86</v>
      </c>
      <c r="H59" s="19">
        <f t="shared" si="10"/>
        <v>0</v>
      </c>
      <c r="I59" s="35"/>
      <c r="J59" s="35"/>
      <c r="K59" s="34"/>
      <c r="L59" s="36"/>
      <c r="M59" s="37"/>
      <c r="N59" s="36"/>
      <c r="O59" s="35"/>
      <c r="P59" s="35"/>
      <c r="Q59" s="34">
        <v>300000</v>
      </c>
      <c r="R59" s="163"/>
      <c r="S59" s="167" t="s">
        <v>20</v>
      </c>
    </row>
    <row r="60" spans="1:19" ht="28.5">
      <c r="A60" s="31">
        <v>43</v>
      </c>
      <c r="B60" s="48"/>
      <c r="C60" s="48"/>
      <c r="D60" s="48">
        <v>6050</v>
      </c>
      <c r="E60" s="66" t="s">
        <v>55</v>
      </c>
      <c r="F60" s="148">
        <f t="shared" si="4"/>
        <v>222000</v>
      </c>
      <c r="G60" s="157">
        <v>22000</v>
      </c>
      <c r="H60" s="24">
        <f t="shared" si="10"/>
        <v>100000</v>
      </c>
      <c r="I60" s="44">
        <v>100000</v>
      </c>
      <c r="J60" s="44"/>
      <c r="K60" s="43"/>
      <c r="L60" s="45"/>
      <c r="M60" s="46"/>
      <c r="N60" s="45"/>
      <c r="O60" s="44"/>
      <c r="P60" s="44"/>
      <c r="Q60" s="34">
        <v>100000</v>
      </c>
      <c r="R60" s="163"/>
      <c r="S60" s="167" t="s">
        <v>20</v>
      </c>
    </row>
    <row r="61" spans="1:19" ht="42.75">
      <c r="A61" s="31">
        <v>44</v>
      </c>
      <c r="B61" s="32"/>
      <c r="C61" s="32"/>
      <c r="D61" s="100">
        <v>6050</v>
      </c>
      <c r="E61" s="103" t="s">
        <v>88</v>
      </c>
      <c r="F61" s="18">
        <f t="shared" si="4"/>
        <v>4557000</v>
      </c>
      <c r="G61" s="156">
        <v>22000</v>
      </c>
      <c r="H61" s="69">
        <f t="shared" si="10"/>
        <v>35000</v>
      </c>
      <c r="I61" s="35">
        <v>35000</v>
      </c>
      <c r="J61" s="35"/>
      <c r="K61" s="34"/>
      <c r="L61" s="36"/>
      <c r="M61" s="37"/>
      <c r="N61" s="36">
        <v>225000</v>
      </c>
      <c r="O61" s="35">
        <v>450000</v>
      </c>
      <c r="P61" s="35"/>
      <c r="Q61" s="43"/>
      <c r="R61" s="163">
        <v>3825000</v>
      </c>
      <c r="S61" s="167" t="s">
        <v>20</v>
      </c>
    </row>
    <row r="62" spans="1:19" ht="28.5">
      <c r="A62" s="31">
        <v>45</v>
      </c>
      <c r="B62" s="149"/>
      <c r="C62" s="149"/>
      <c r="D62" s="100">
        <v>6050</v>
      </c>
      <c r="E62" s="147" t="s">
        <v>60</v>
      </c>
      <c r="F62" s="150">
        <f t="shared" si="4"/>
        <v>1500000</v>
      </c>
      <c r="G62" s="158">
        <v>850000</v>
      </c>
      <c r="H62" s="19">
        <f t="shared" si="10"/>
        <v>400000</v>
      </c>
      <c r="I62" s="59">
        <v>400000</v>
      </c>
      <c r="J62" s="59"/>
      <c r="K62" s="58"/>
      <c r="L62" s="60"/>
      <c r="M62" s="61"/>
      <c r="N62" s="60">
        <v>250000</v>
      </c>
      <c r="O62" s="59"/>
      <c r="P62" s="59"/>
      <c r="Q62" s="43"/>
      <c r="R62" s="163"/>
      <c r="S62" s="167" t="s">
        <v>20</v>
      </c>
    </row>
    <row r="63" spans="1:19" ht="57">
      <c r="A63" s="47">
        <v>46</v>
      </c>
      <c r="B63" s="137"/>
      <c r="C63" s="137"/>
      <c r="D63" s="100">
        <v>6050</v>
      </c>
      <c r="E63" s="66" t="s">
        <v>47</v>
      </c>
      <c r="F63" s="18">
        <f t="shared" si="4"/>
        <v>2305000</v>
      </c>
      <c r="G63" s="157">
        <v>255000</v>
      </c>
      <c r="H63" s="24">
        <f t="shared" si="10"/>
        <v>0</v>
      </c>
      <c r="I63" s="44">
        <v>0</v>
      </c>
      <c r="J63" s="44"/>
      <c r="K63" s="43"/>
      <c r="L63" s="45"/>
      <c r="M63" s="46"/>
      <c r="N63" s="44">
        <v>50000</v>
      </c>
      <c r="O63" s="44">
        <v>150000</v>
      </c>
      <c r="P63" s="44">
        <v>150000</v>
      </c>
      <c r="Q63" s="43"/>
      <c r="R63" s="166">
        <v>1700000</v>
      </c>
      <c r="S63" s="167" t="s">
        <v>20</v>
      </c>
    </row>
    <row r="64" spans="1:19" ht="28.5">
      <c r="A64" s="31">
        <v>47</v>
      </c>
      <c r="B64" s="67"/>
      <c r="C64" s="67"/>
      <c r="D64" s="100">
        <v>6050</v>
      </c>
      <c r="E64" s="85" t="s">
        <v>82</v>
      </c>
      <c r="F64" s="18">
        <v>330000</v>
      </c>
      <c r="G64" s="156">
        <v>15000</v>
      </c>
      <c r="H64" s="69"/>
      <c r="I64" s="35"/>
      <c r="J64" s="35"/>
      <c r="K64" s="34"/>
      <c r="L64" s="36"/>
      <c r="M64" s="37"/>
      <c r="N64" s="36"/>
      <c r="O64" s="35">
        <v>330000</v>
      </c>
      <c r="P64" s="35"/>
      <c r="Q64" s="34"/>
      <c r="R64" s="163"/>
      <c r="S64" s="167" t="s">
        <v>20</v>
      </c>
    </row>
    <row r="65" spans="1:19" ht="28.5">
      <c r="A65" s="31">
        <v>48</v>
      </c>
      <c r="B65" s="67"/>
      <c r="C65" s="67"/>
      <c r="D65" s="100">
        <v>6050</v>
      </c>
      <c r="E65" s="85" t="s">
        <v>83</v>
      </c>
      <c r="F65" s="18">
        <v>550000</v>
      </c>
      <c r="G65" s="156">
        <v>35000</v>
      </c>
      <c r="H65" s="69"/>
      <c r="I65" s="35"/>
      <c r="J65" s="35"/>
      <c r="K65" s="34"/>
      <c r="L65" s="36"/>
      <c r="M65" s="37"/>
      <c r="N65" s="36"/>
      <c r="O65" s="35">
        <v>550000</v>
      </c>
      <c r="P65" s="35"/>
      <c r="Q65" s="34"/>
      <c r="R65" s="163"/>
      <c r="S65" s="167" t="s">
        <v>20</v>
      </c>
    </row>
    <row r="66" spans="1:19" ht="57">
      <c r="A66" s="31">
        <v>49</v>
      </c>
      <c r="B66" s="67"/>
      <c r="C66" s="67"/>
      <c r="D66" s="100">
        <v>6050</v>
      </c>
      <c r="E66" s="85" t="s">
        <v>74</v>
      </c>
      <c r="F66" s="18">
        <f t="shared" si="4"/>
        <v>1125000</v>
      </c>
      <c r="G66" s="157">
        <v>75000</v>
      </c>
      <c r="H66" s="19">
        <f>I66+J66+L66+M66</f>
        <v>50000</v>
      </c>
      <c r="I66" s="44">
        <v>50000</v>
      </c>
      <c r="J66" s="44"/>
      <c r="K66" s="43"/>
      <c r="L66" s="45"/>
      <c r="M66" s="46"/>
      <c r="N66" s="45">
        <v>100000</v>
      </c>
      <c r="O66" s="44">
        <v>50000</v>
      </c>
      <c r="P66" s="44"/>
      <c r="Q66" s="43"/>
      <c r="R66" s="163">
        <v>850000</v>
      </c>
      <c r="S66" s="167" t="s">
        <v>20</v>
      </c>
    </row>
    <row r="67" spans="1:19" ht="29.25" thickBot="1">
      <c r="A67" s="31">
        <v>50</v>
      </c>
      <c r="B67" s="67"/>
      <c r="C67" s="67"/>
      <c r="D67" s="100">
        <v>6050</v>
      </c>
      <c r="E67" s="66" t="s">
        <v>71</v>
      </c>
      <c r="F67" s="18">
        <f t="shared" si="4"/>
        <v>1250000</v>
      </c>
      <c r="G67" s="157"/>
      <c r="H67" s="19">
        <f>I67+J67+L67+M67</f>
        <v>750000</v>
      </c>
      <c r="I67" s="44">
        <v>750000</v>
      </c>
      <c r="J67" s="44"/>
      <c r="K67" s="43"/>
      <c r="L67" s="45"/>
      <c r="M67" s="46"/>
      <c r="N67" s="45"/>
      <c r="O67" s="44"/>
      <c r="P67" s="44"/>
      <c r="Q67" s="43"/>
      <c r="R67" s="163">
        <v>500000</v>
      </c>
      <c r="S67" s="167" t="s">
        <v>20</v>
      </c>
    </row>
    <row r="68" spans="1:19" ht="22.5" customHeight="1" thickBot="1">
      <c r="A68" s="176" t="s">
        <v>57</v>
      </c>
      <c r="B68" s="176"/>
      <c r="C68" s="176"/>
      <c r="D68" s="176"/>
      <c r="E68" s="176"/>
      <c r="F68" s="52">
        <f>SUM(F59:F67)</f>
        <v>12139086</v>
      </c>
      <c r="G68" s="55">
        <f>SUM(G59:G67)</f>
        <v>1274086</v>
      </c>
      <c r="H68" s="28">
        <f t="shared" si="10"/>
        <v>1335000</v>
      </c>
      <c r="I68" s="52">
        <f>SUM(I59:I67)</f>
        <v>1335000</v>
      </c>
      <c r="J68" s="52">
        <f>SUM(J59:J67)</f>
        <v>0</v>
      </c>
      <c r="K68" s="51"/>
      <c r="L68" s="53">
        <f aca="true" t="shared" si="12" ref="L68:R68">SUM(L59:L67)</f>
        <v>0</v>
      </c>
      <c r="M68" s="54">
        <f t="shared" si="12"/>
        <v>0</v>
      </c>
      <c r="N68" s="65">
        <f t="shared" si="12"/>
        <v>625000</v>
      </c>
      <c r="O68" s="54">
        <f t="shared" si="12"/>
        <v>1530000</v>
      </c>
      <c r="P68" s="54">
        <f t="shared" si="12"/>
        <v>150000</v>
      </c>
      <c r="Q68" s="51">
        <f t="shared" si="12"/>
        <v>400000</v>
      </c>
      <c r="R68" s="51">
        <f t="shared" si="12"/>
        <v>6875000</v>
      </c>
      <c r="S68" s="171">
        <f>SUM(S59:S67)</f>
        <v>0</v>
      </c>
    </row>
    <row r="69" spans="1:19" ht="35.25" customHeight="1" thickBot="1">
      <c r="A69" s="68">
        <v>51</v>
      </c>
      <c r="B69" s="63">
        <v>921</v>
      </c>
      <c r="C69" s="63">
        <v>92109</v>
      </c>
      <c r="D69" s="100">
        <v>6050</v>
      </c>
      <c r="E69" s="93" t="s">
        <v>48</v>
      </c>
      <c r="F69" s="161">
        <f t="shared" si="4"/>
        <v>2534500</v>
      </c>
      <c r="G69" s="159">
        <v>34500</v>
      </c>
      <c r="H69" s="24">
        <f t="shared" si="10"/>
        <v>375000</v>
      </c>
      <c r="I69" s="59">
        <v>375000</v>
      </c>
      <c r="J69" s="59"/>
      <c r="K69" s="58"/>
      <c r="L69" s="60"/>
      <c r="M69" s="61"/>
      <c r="N69" s="60"/>
      <c r="O69" s="59"/>
      <c r="P69" s="59"/>
      <c r="Q69" s="58"/>
      <c r="R69" s="166">
        <v>2125000</v>
      </c>
      <c r="S69" s="170" t="s">
        <v>20</v>
      </c>
    </row>
    <row r="70" spans="1:19" ht="22.5" customHeight="1" thickBot="1">
      <c r="A70" s="177" t="s">
        <v>49</v>
      </c>
      <c r="B70" s="177"/>
      <c r="C70" s="177"/>
      <c r="D70" s="177"/>
      <c r="E70" s="177"/>
      <c r="F70" s="51">
        <f>SUM(F69)</f>
        <v>2534500</v>
      </c>
      <c r="G70" s="51">
        <f>SUM(G69)</f>
        <v>34500</v>
      </c>
      <c r="H70" s="28">
        <f t="shared" si="10"/>
        <v>375000</v>
      </c>
      <c r="I70" s="52">
        <f>SUM(I69:I69)</f>
        <v>375000</v>
      </c>
      <c r="J70" s="52">
        <f>SUM(J69:J69)</f>
        <v>0</v>
      </c>
      <c r="K70" s="51"/>
      <c r="L70" s="53">
        <f aca="true" t="shared" si="13" ref="L70:Q70">SUM(L69:L69)</f>
        <v>0</v>
      </c>
      <c r="M70" s="54">
        <f t="shared" si="13"/>
        <v>0</v>
      </c>
      <c r="N70" s="53">
        <f t="shared" si="13"/>
        <v>0</v>
      </c>
      <c r="O70" s="53">
        <f t="shared" si="13"/>
        <v>0</v>
      </c>
      <c r="P70" s="53">
        <f t="shared" si="13"/>
        <v>0</v>
      </c>
      <c r="Q70" s="55">
        <f t="shared" si="13"/>
        <v>0</v>
      </c>
      <c r="R70" s="64"/>
      <c r="S70" s="171"/>
    </row>
    <row r="71" spans="1:19" ht="35.25" customHeight="1" thickBot="1">
      <c r="A71" s="87">
        <v>52</v>
      </c>
      <c r="B71" s="88">
        <v>926</v>
      </c>
      <c r="C71" s="88">
        <v>92601</v>
      </c>
      <c r="D71" s="100">
        <v>6050</v>
      </c>
      <c r="E71" s="89" t="s">
        <v>50</v>
      </c>
      <c r="F71" s="155">
        <f t="shared" si="4"/>
        <v>12225000</v>
      </c>
      <c r="G71" s="94">
        <v>175000</v>
      </c>
      <c r="H71" s="95">
        <f t="shared" si="10"/>
        <v>50000</v>
      </c>
      <c r="I71" s="96">
        <v>50000</v>
      </c>
      <c r="J71" s="96"/>
      <c r="K71" s="94"/>
      <c r="L71" s="53"/>
      <c r="M71" s="97"/>
      <c r="N71" s="96">
        <v>300000</v>
      </c>
      <c r="O71" s="96">
        <v>750000</v>
      </c>
      <c r="P71" s="96">
        <v>750000</v>
      </c>
      <c r="Q71" s="94"/>
      <c r="R71" s="174">
        <v>10200000</v>
      </c>
      <c r="S71" s="172" t="s">
        <v>20</v>
      </c>
    </row>
    <row r="72" spans="1:19" ht="22.5" customHeight="1" thickBot="1">
      <c r="A72" s="178" t="s">
        <v>51</v>
      </c>
      <c r="B72" s="178"/>
      <c r="C72" s="178"/>
      <c r="D72" s="178"/>
      <c r="E72" s="71"/>
      <c r="F72" s="72">
        <f>SUM(F71:F71)</f>
        <v>12225000</v>
      </c>
      <c r="G72" s="72">
        <f>SUM(G71:G71)</f>
        <v>175000</v>
      </c>
      <c r="H72" s="73">
        <f t="shared" si="10"/>
        <v>50000</v>
      </c>
      <c r="I72" s="74">
        <f>SUM(I71:I71)</f>
        <v>50000</v>
      </c>
      <c r="J72" s="74">
        <f>SUM(J71:J71)</f>
        <v>0</v>
      </c>
      <c r="K72" s="51"/>
      <c r="L72" s="70">
        <f>SUM(L71:L71)</f>
        <v>0</v>
      </c>
      <c r="M72" s="74">
        <f>SUM(M71:M71)</f>
        <v>0</v>
      </c>
      <c r="N72" s="70">
        <f>SUM(N71)</f>
        <v>300000</v>
      </c>
      <c r="O72" s="70">
        <f>SUM(O71)</f>
        <v>750000</v>
      </c>
      <c r="P72" s="70">
        <f>SUM(P71)</f>
        <v>750000</v>
      </c>
      <c r="Q72" s="118">
        <f>SUM(Q71)</f>
        <v>0</v>
      </c>
      <c r="R72" s="64"/>
      <c r="S72" s="173"/>
    </row>
    <row r="73" spans="1:23" ht="32.25" customHeight="1" thickBot="1">
      <c r="A73" s="75"/>
      <c r="B73" s="76"/>
      <c r="C73" s="77"/>
      <c r="D73" s="175" t="s">
        <v>52</v>
      </c>
      <c r="E73" s="175"/>
      <c r="F73" s="51">
        <f>F22+F53+F56+F58+F68+F70+F72+F50+F49</f>
        <v>178152490</v>
      </c>
      <c r="G73" s="51">
        <f>G22+G53+G56+G58+G68+G70+G72+G50</f>
        <v>6042332</v>
      </c>
      <c r="H73" s="62">
        <f t="shared" si="10"/>
        <v>11157500</v>
      </c>
      <c r="I73" s="51">
        <f>I22+I53+I56+I58+I68+I70+I72+I50+I49</f>
        <v>11157500</v>
      </c>
      <c r="J73" s="51">
        <f aca="true" t="shared" si="14" ref="J73:R73">J22+J53+J56+J58+J68+J70+J72+J50+J49</f>
        <v>0</v>
      </c>
      <c r="K73" s="51">
        <f t="shared" si="14"/>
        <v>0</v>
      </c>
      <c r="L73" s="55">
        <f t="shared" si="14"/>
        <v>0</v>
      </c>
      <c r="M73" s="51">
        <f t="shared" si="14"/>
        <v>0</v>
      </c>
      <c r="N73" s="51">
        <f t="shared" si="14"/>
        <v>12536300</v>
      </c>
      <c r="O73" s="51">
        <f t="shared" si="14"/>
        <v>23103650</v>
      </c>
      <c r="P73" s="51">
        <f t="shared" si="14"/>
        <v>14521491</v>
      </c>
      <c r="Q73" s="51">
        <f t="shared" si="14"/>
        <v>8570000</v>
      </c>
      <c r="R73" s="51">
        <f t="shared" si="14"/>
        <v>90696217</v>
      </c>
      <c r="S73" s="64"/>
      <c r="T73" s="78"/>
      <c r="U73" s="79"/>
      <c r="V73" s="78"/>
      <c r="W73" s="78"/>
    </row>
    <row r="74" spans="4:19" ht="12.75">
      <c r="D74" s="80"/>
      <c r="E74" s="81"/>
      <c r="F74" s="82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4:19" ht="18" customHeight="1">
      <c r="D75" s="80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3"/>
      <c r="P75" s="83"/>
      <c r="Q75" s="83"/>
      <c r="R75" s="83"/>
      <c r="S75" s="81"/>
    </row>
    <row r="76" spans="4:19" ht="15"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4"/>
      <c r="O76" s="83"/>
      <c r="P76" s="83"/>
      <c r="Q76" s="83"/>
      <c r="R76" s="83"/>
      <c r="S76" s="81"/>
    </row>
    <row r="77" spans="1:19" ht="15">
      <c r="A77" s="98" t="s">
        <v>65</v>
      </c>
      <c r="B77" s="2"/>
      <c r="C77" s="2"/>
      <c r="D77" s="2"/>
      <c r="E77" s="2"/>
      <c r="F77" s="2"/>
      <c r="G77" s="2"/>
      <c r="H77" s="2"/>
      <c r="I77" s="2"/>
      <c r="J77" s="81"/>
      <c r="K77" s="81"/>
      <c r="L77" s="81"/>
      <c r="M77" s="81"/>
      <c r="N77" s="81"/>
      <c r="O77" s="83"/>
      <c r="P77" s="83"/>
      <c r="Q77" s="83"/>
      <c r="R77" s="83"/>
      <c r="S77" s="81"/>
    </row>
    <row r="78" spans="1:19" ht="15">
      <c r="A78" s="98" t="s">
        <v>58</v>
      </c>
      <c r="B78" s="2"/>
      <c r="C78" s="2"/>
      <c r="D78" s="2"/>
      <c r="E78" s="2"/>
      <c r="F78" s="2"/>
      <c r="G78" s="2"/>
      <c r="H78" s="2"/>
      <c r="I78" s="2"/>
      <c r="J78" s="81"/>
      <c r="K78" s="81"/>
      <c r="L78" s="81"/>
      <c r="M78" s="81"/>
      <c r="N78" s="81"/>
      <c r="O78" s="83"/>
      <c r="P78" s="83"/>
      <c r="Q78" s="83"/>
      <c r="R78" s="83"/>
      <c r="S78" s="81"/>
    </row>
    <row r="79" spans="1:18" ht="15">
      <c r="A79" s="2" t="s">
        <v>59</v>
      </c>
      <c r="B79" s="2"/>
      <c r="C79" s="2"/>
      <c r="D79" s="2"/>
      <c r="E79" s="2"/>
      <c r="F79" s="2"/>
      <c r="G79" s="2"/>
      <c r="H79" s="2"/>
      <c r="I79" s="2"/>
      <c r="O79" s="83"/>
      <c r="P79" s="83"/>
      <c r="Q79" s="83"/>
      <c r="R79" s="83"/>
    </row>
    <row r="80" spans="1:9" ht="15">
      <c r="A80" s="2"/>
      <c r="B80" s="2"/>
      <c r="C80" s="2"/>
      <c r="D80" s="99"/>
      <c r="E80" s="2"/>
      <c r="F80" s="2"/>
      <c r="G80" s="2"/>
      <c r="H80" s="2"/>
      <c r="I80" s="2"/>
    </row>
    <row r="82" ht="14.25">
      <c r="O82" s="2"/>
    </row>
  </sheetData>
  <mergeCells count="28">
    <mergeCell ref="D7:S7"/>
    <mergeCell ref="A10:A12"/>
    <mergeCell ref="B10:B12"/>
    <mergeCell ref="C10:C12"/>
    <mergeCell ref="D10:D12"/>
    <mergeCell ref="E10:E12"/>
    <mergeCell ref="F10:F12"/>
    <mergeCell ref="G10:G12"/>
    <mergeCell ref="H10:Q10"/>
    <mergeCell ref="S10:S12"/>
    <mergeCell ref="H11:H12"/>
    <mergeCell ref="I11:M11"/>
    <mergeCell ref="N11:N12"/>
    <mergeCell ref="O11:O12"/>
    <mergeCell ref="P11:P12"/>
    <mergeCell ref="Q11:Q12"/>
    <mergeCell ref="K12:L12"/>
    <mergeCell ref="R11:R12"/>
    <mergeCell ref="K13:L13"/>
    <mergeCell ref="A58:E58"/>
    <mergeCell ref="A53:E53"/>
    <mergeCell ref="A22:E22"/>
    <mergeCell ref="A50:E50"/>
    <mergeCell ref="A56:E56"/>
    <mergeCell ref="D73:E73"/>
    <mergeCell ref="A68:E68"/>
    <mergeCell ref="A70:E70"/>
    <mergeCell ref="A72:D72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2008-11-07T08:41:38Z</cp:lastPrinted>
  <dcterms:created xsi:type="dcterms:W3CDTF">2007-11-06T08:50:58Z</dcterms:created>
  <dcterms:modified xsi:type="dcterms:W3CDTF">2009-03-06T14:01:50Z</dcterms:modified>
  <cp:category/>
  <cp:version/>
  <cp:contentType/>
  <cp:contentStatus/>
</cp:coreProperties>
</file>