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DK</author>
  </authors>
  <commentList>
    <comment ref="D39" authorId="0">
      <text>
        <r>
          <rPr>
            <sz val="10"/>
            <rFont val="Arial"/>
            <family val="2"/>
          </rPr>
          <t xml:space="preserve">FK:
</t>
        </r>
      </text>
    </comment>
    <comment ref="D545" authorId="0">
      <text>
        <r>
          <rPr>
            <sz val="10"/>
            <rFont val="Arial"/>
            <family val="2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<sst xmlns="http://schemas.openxmlformats.org/spreadsheetml/2006/main" count="759" uniqueCount="223">
  <si>
    <t>Przewidywane wykonanie wydatków za rok 2008 wraz z procentowym wskaźnikiem wzrostu</t>
  </si>
  <si>
    <t>Dział</t>
  </si>
  <si>
    <t>Rozdz.</t>
  </si>
  <si>
    <t>Par.</t>
  </si>
  <si>
    <t>Nazwa</t>
  </si>
  <si>
    <t>Przewidywane wykonanie 2008</t>
  </si>
  <si>
    <t>Plan na 2009 r.</t>
  </si>
  <si>
    <t>%</t>
  </si>
  <si>
    <t>010</t>
  </si>
  <si>
    <t>Rolnictwo i łowiectwo</t>
  </si>
  <si>
    <t>01010</t>
  </si>
  <si>
    <t>Infrastruktura wodociągowa i sanitarna wsi</t>
  </si>
  <si>
    <t>6050</t>
  </si>
  <si>
    <t>Wydatki inwestycyjne jednostek budżetowych</t>
  </si>
  <si>
    <t>6058</t>
  </si>
  <si>
    <t>6059</t>
  </si>
  <si>
    <t>01022</t>
  </si>
  <si>
    <t>Zwalczanie chorób zakaźnych zwierząt oraz bad.mon.poz.chem. i biol.w tkankach zwierz. i prod.poch.zwierz.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</si>
  <si>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</si>
  <si>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</si>
  <si>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</si>
  <si>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</si>
  <si>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</si>
  <si>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rolnego.</t>
  </si>
  <si>
    <t>01095</t>
  </si>
  <si>
    <t>Pozostała działalność</t>
  </si>
  <si>
    <t xml:space="preserve">Różne opłaty i składki </t>
  </si>
  <si>
    <t>Transport i łączność</t>
  </si>
  <si>
    <t xml:space="preserve">Lokalny transport zbiorowy </t>
  </si>
  <si>
    <t xml:space="preserve">Zakup usług pozostałych           </t>
  </si>
  <si>
    <t>Drogi publiczne powiatowe</t>
  </si>
  <si>
    <t>6300</t>
  </si>
  <si>
    <t>Dotacja celowa na pomoc finansową udzielaną między jednostkami samorządu terytorialnego na dofinansowanie własnych zadań inwestycyjnych i zakupów inw.</t>
  </si>
  <si>
    <t>Drogi publiczne gminne</t>
  </si>
  <si>
    <t>4270</t>
  </si>
  <si>
    <t>Zakup usług remontowych</t>
  </si>
  <si>
    <t>Gospodarka mieszkaniowa</t>
  </si>
  <si>
    <t>Zakłady gospodarki mieszkaniowej</t>
  </si>
  <si>
    <t>Dotacja przedmiotowa z budżetu dla zakładu budżetowego</t>
  </si>
  <si>
    <t>Wydatki na zakup i objęcie akcji, wniesienie wkładów do spółek prawa handlowego oraz uzupełnienie funduszy statutowych banków państwowych i innych instytucji finansowych</t>
  </si>
  <si>
    <t>6210</t>
  </si>
  <si>
    <t xml:space="preserve">Dotacja celowa z budżetu na finansowanie lub dofinansowanie kosztów realizacji inwestycji i zakupów inwestycyjnych zakładów budżetowych     </t>
  </si>
  <si>
    <t xml:space="preserve"> ( na remonty substancji mieszkaniowej )</t>
  </si>
  <si>
    <t>Gospodarka gruntami i nieruchomościami</t>
  </si>
  <si>
    <t xml:space="preserve">Zakup usług pozostałych </t>
  </si>
  <si>
    <t>4600</t>
  </si>
  <si>
    <t>Kary</t>
  </si>
  <si>
    <t>6060</t>
  </si>
  <si>
    <t>Wydatki na zakupy inwestycyjne jedn.budżet.</t>
  </si>
  <si>
    <t>Działalność usługowa</t>
  </si>
  <si>
    <t>Plany zagospodarowania przestrzennego</t>
  </si>
  <si>
    <t>4110</t>
  </si>
  <si>
    <t>Składki na ubezpieczenia społeczne</t>
  </si>
  <si>
    <t>4120</t>
  </si>
  <si>
    <t>Składki na Fundusz Pracy</t>
  </si>
  <si>
    <t>Wynagrodzenia bezosobowe</t>
  </si>
  <si>
    <t>Prace geodezyjne i kartograficzne</t>
  </si>
  <si>
    <t>Cmentarze</t>
  </si>
  <si>
    <t xml:space="preserve">Zakup usług remontowych </t>
  </si>
  <si>
    <t>Administracja publiczna</t>
  </si>
  <si>
    <t>Urzędy wojewódzkie</t>
  </si>
  <si>
    <t>Wynagrodzenia osobowe pracowników</t>
  </si>
  <si>
    <t>Dodatkowe wynagrodzenia roczne</t>
  </si>
  <si>
    <t xml:space="preserve">Składki na Fundusz Pracy </t>
  </si>
  <si>
    <t>Rady gmin</t>
  </si>
  <si>
    <t>Różne wydatki na rzecz osób fizycznych</t>
  </si>
  <si>
    <t xml:space="preserve">Zakup materiałów i wyposażenia </t>
  </si>
  <si>
    <t>Podróże służbowe krajowe</t>
  </si>
  <si>
    <t>Podróże służbowe zagraniczne</t>
  </si>
  <si>
    <t>Urzędy gmin</t>
  </si>
  <si>
    <t>Nagrody i wydatki nie zaliczone do wynagrodzeń</t>
  </si>
  <si>
    <t>Wpłaty na Państw.Fundusz Reh.Osób Niepełnospr.</t>
  </si>
  <si>
    <t>Zakup energii</t>
  </si>
  <si>
    <t>Zakup usług zdrowotnych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</si>
  <si>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</si>
  <si>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</si>
  <si>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</si>
  <si>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</si>
  <si>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</si>
  <si>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Odpisy na zakł.fundusz świadczeń socjalnych</t>
  </si>
  <si>
    <t>Podatek od towarów i usług (VAT)</t>
  </si>
  <si>
    <t>Szkolenia pracowników niebędących członkami korpusu służby cywilnej.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</si>
  <si>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</si>
  <si>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</si>
  <si>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</si>
  <si>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</si>
  <si>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Wydatki na zakupy inwest. jednostek budżetowych</t>
  </si>
  <si>
    <t>Promocja jednostek samorządu terytorialnego</t>
  </si>
  <si>
    <t>4170</t>
  </si>
  <si>
    <t>2900</t>
  </si>
  <si>
    <t>Wpłaty gmin na rzecz innych jednostek samorządu terytorialnego oraz związków gmin lub związków powiatów na dofinansowanie zadań bieżących</t>
  </si>
  <si>
    <t>Urzędy nacz.org.wł. państw.,kontroli i ochr.prawa oraz sądownictwa</t>
  </si>
  <si>
    <t xml:space="preserve">Urzędy nacz.org.wł. państw.,kontroli i ochr.prawa </t>
  </si>
  <si>
    <t>Zakup materiałów i wyposażenia</t>
  </si>
  <si>
    <t>Bezpieczeństwo publiczne i ochrona przeciwpożarowa</t>
  </si>
  <si>
    <t>Komendy wojewódzkie Policji</t>
  </si>
  <si>
    <t>6170</t>
  </si>
  <si>
    <t>Wpłaty jednostek na fundusz celowy na finansowanie lub dofinansowanie zadań inwestycyjnych</t>
  </si>
  <si>
    <t>Ochotnicze straże pożarne</t>
  </si>
  <si>
    <t>3020</t>
  </si>
  <si>
    <t>3030</t>
  </si>
  <si>
    <t>4210</t>
  </si>
  <si>
    <t>4260</t>
  </si>
  <si>
    <t>4430</t>
  </si>
  <si>
    <t>Obrona cywilna</t>
  </si>
  <si>
    <t>Straż Miejska</t>
  </si>
  <si>
    <t>Nagrody i wydatki osobowe nie zal.do wynagrodzeń</t>
  </si>
  <si>
    <t>4010</t>
  </si>
  <si>
    <t>4040</t>
  </si>
  <si>
    <t>4280</t>
  </si>
  <si>
    <t>4400</t>
  </si>
  <si>
    <t>Opłaty czynszowe za pomieszczenia biurowe</t>
  </si>
  <si>
    <t>Różne opłaty i składki ( ubezpieczenie samochodu)</t>
  </si>
  <si>
    <t>Doch.od os.pr.,od os.fizycznych i od innych jedn.nie pos.osobow.prawnej oraz wydatki związane z ich poborem</t>
  </si>
  <si>
    <t>Pobór podatków, opłat i nieopodatkowanych należności budżetowych</t>
  </si>
  <si>
    <t>4100</t>
  </si>
  <si>
    <t>Wynagrodzenia agencyjno - prowizyjne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</si>
  <si>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</si>
  <si>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</si>
  <si>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</si>
  <si>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</si>
  <si>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Rozliczenia z tyt.poręczeń i gwarancji udz. przez S.P. lub jednostkę samorz.terytor.</t>
  </si>
  <si>
    <t>8020</t>
  </si>
  <si>
    <t>Wpłaty z tytułu gwarancji i poręczeń</t>
  </si>
  <si>
    <t>Różne rozliczenia</t>
  </si>
  <si>
    <t>Rezerwy ogólne i celowe</t>
  </si>
  <si>
    <t>4810</t>
  </si>
  <si>
    <t>Rezerwy</t>
  </si>
  <si>
    <t>Ogólna - 300000</t>
  </si>
  <si>
    <t>Celowa – na oświatę</t>
  </si>
  <si>
    <t>Celowa – reagowanie kryzysowe</t>
  </si>
  <si>
    <t>Oświata i wychowanie</t>
  </si>
  <si>
    <t>Szkoły podstawowe</t>
  </si>
  <si>
    <t xml:space="preserve">Dotacja podmiotowa z budżetu dla zakładu budżetowego </t>
  </si>
  <si>
    <t>Nagrody i wydatki osobowe nie zaliczone do wynagr.</t>
  </si>
  <si>
    <t>3240</t>
  </si>
  <si>
    <t>Stypendia dla uczniów</t>
  </si>
  <si>
    <t>4240</t>
  </si>
  <si>
    <t>Zakup pomocy naukowych,dydaktycznych i książek</t>
  </si>
  <si>
    <t>4350</t>
  </si>
  <si>
    <t>4410</t>
  </si>
  <si>
    <t>Różne opłaty i składki</t>
  </si>
  <si>
    <t>4440</t>
  </si>
  <si>
    <t>Odpisy na zakładowy fundusz świadczeń socjalnych</t>
  </si>
  <si>
    <t>Oddziały przedszkolne w szkołach podstawowych</t>
  </si>
  <si>
    <t xml:space="preserve">Przedszkola </t>
  </si>
  <si>
    <t xml:space="preserve">Dotacja podmiotowa dla zakładu budżetowego </t>
  </si>
  <si>
    <t>Gimnazja</t>
  </si>
  <si>
    <t>Dowożenie uczniów do szkół</t>
  </si>
  <si>
    <t>Zespoły ekonomiczno-administracyjne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</si>
  <si>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</si>
  <si>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</si>
  <si>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</si>
  <si>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</si>
  <si>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</si>
  <si>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2810</t>
  </si>
  <si>
    <t>Dot.celowa z budżetu na finans.lub dofinans.zadań zleconych do realizacji fundacjom</t>
  </si>
  <si>
    <t>2820</t>
  </si>
  <si>
    <t>Dot.celowa z budżetu na finans.lub dofinans.zadań zleconych do realizacji stowarzyszeniom</t>
  </si>
  <si>
    <t>4220</t>
  </si>
  <si>
    <t>Zakup środków żywności</t>
  </si>
  <si>
    <t>Pomoc Społeczna</t>
  </si>
  <si>
    <t>Domy pomocy społecznej</t>
  </si>
  <si>
    <t>Zakup usług przez jednostki samorządu terytorialnego od innych jednostek damorządu terytorialnego</t>
  </si>
  <si>
    <t>Ośrodki wsparcia</t>
  </si>
  <si>
    <t>Zakup środków żywnośći</t>
  </si>
  <si>
    <t>Świadczenia rodzinne oraz składki na ubezpieczenia emerytalne i rentowe z ubezpieczenia społecznego</t>
  </si>
  <si>
    <t>Świadczenia społeczne</t>
  </si>
  <si>
    <t>4700</t>
  </si>
  <si>
    <t>Składki na ubezpieczenia zdrowotne opłacane przez osoby pobier.świadcz. z pomocy społ.</t>
  </si>
  <si>
    <t xml:space="preserve">Składki na ubezpieczenia zdrowotne </t>
  </si>
  <si>
    <t>Zasiłki i pomoc w nat.oraz skł.na ubezp.społ.</t>
  </si>
  <si>
    <t>Dodatki mieszkaniowe</t>
  </si>
  <si>
    <t>Ośrodki pomocy społecznej</t>
  </si>
  <si>
    <t>Usługi opiekuńcze i specjal.usł.opiek.</t>
  </si>
  <si>
    <t>Usuwanie skutków klęsk żywiołowych</t>
  </si>
  <si>
    <t>3110</t>
  </si>
  <si>
    <t>3119</t>
  </si>
  <si>
    <t>4018</t>
  </si>
  <si>
    <t>4048</t>
  </si>
  <si>
    <t>4118</t>
  </si>
  <si>
    <t>4128</t>
  </si>
  <si>
    <t>4178</t>
  </si>
  <si>
    <t>4218</t>
  </si>
  <si>
    <t>4268</t>
  </si>
  <si>
    <t>4288</t>
  </si>
  <si>
    <t>4308</t>
  </si>
  <si>
    <t>4358</t>
  </si>
  <si>
    <t>4368</t>
  </si>
  <si>
    <t>4378</t>
  </si>
  <si>
    <t>4408</t>
  </si>
  <si>
    <t>4418</t>
  </si>
  <si>
    <t>4438</t>
  </si>
  <si>
    <t>4708</t>
  </si>
  <si>
    <t>4758</t>
  </si>
  <si>
    <t>Pozostałe zadania w zakresie polityki społecznej</t>
  </si>
  <si>
    <t>4427</t>
  </si>
  <si>
    <t>Edukacyjna opieka wychowawcza</t>
  </si>
  <si>
    <t>Świetlice szkolne</t>
  </si>
  <si>
    <t>Odpisy na zakładowy fundusz świadczeń socj.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</si>
  <si>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</si>
  <si>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</si>
  <si>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</si>
  <si>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</si>
  <si>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</si>
  <si>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Zakup usług pozostałych ( Utrzymanie czystości na ulicach, wywóz nieczystości z kontenerów)</t>
  </si>
  <si>
    <t>Utrzymanie zieleni w miastach i gminach</t>
  </si>
  <si>
    <t>Schroniska dla zwierząt</t>
  </si>
  <si>
    <t>( za wyłapywanie i przechowanie bezpańskich psów)</t>
  </si>
  <si>
    <t>Oświetlenie ulic, placów i dróg</t>
  </si>
  <si>
    <t>Zakup usług remontowo- konserwatorskich dotyczących obiektóe zabytkowych będących w użytkowaniu jednostek budżetowych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</si>
  <si>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</si>
  <si>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</si>
  <si>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</si>
  <si>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</si>
  <si>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Nagrody o charakterze szczególnym niazaliczane do wynagrodzeń</t>
  </si>
  <si>
    <t>Zakup usług pozostałych ( organizacja imprez okolicznościowych)</t>
  </si>
  <si>
    <t>Różne opłaty i składki ( ubezpieczenie imprez miejskich)</t>
  </si>
  <si>
    <t>Kultura fizyczna i sport</t>
  </si>
  <si>
    <t>Obiekty sportowe</t>
  </si>
  <si>
    <t>Instytucje kultury fizycznej</t>
  </si>
  <si>
    <t xml:space="preserve">Zakup materiałów i wyposażnia </t>
  </si>
  <si>
    <t>Ogółem wydatki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</si>
</sst>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5">
    <font>
      <sz val="10"/>
      <name val="Arial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1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u val="single"/>
      <sz val="10"/>
      <color indexed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49" fontId="6" fillId="0" borderId="2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0" fontId="6" fillId="0" borderId="2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49" fontId="3" fillId="0" borderId="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wrapText="1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Fill="1" applyBorder="1" applyAlignment="1">
      <alignment/>
    </xf>
    <xf numFmtId="164" fontId="7" fillId="0" borderId="6" xfId="0" applyNumberFormat="1" applyFont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left" wrapText="1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3" fontId="9" fillId="0" borderId="6" xfId="0" applyNumberFormat="1" applyFont="1" applyBorder="1" applyAlignment="1">
      <alignment/>
    </xf>
    <xf numFmtId="3" fontId="9" fillId="0" borderId="6" xfId="0" applyNumberFormat="1" applyFont="1" applyFill="1" applyBorder="1" applyAlignment="1">
      <alignment/>
    </xf>
    <xf numFmtId="164" fontId="9" fillId="0" borderId="6" xfId="0" applyNumberFormat="1" applyFont="1" applyBorder="1" applyAlignment="1">
      <alignment/>
    </xf>
    <xf numFmtId="0" fontId="3" fillId="0" borderId="7" xfId="0" applyFont="1" applyFill="1" applyBorder="1" applyAlignment="1">
      <alignment horizontal="left"/>
    </xf>
    <xf numFmtId="0" fontId="10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 wrapText="1"/>
    </xf>
    <xf numFmtId="49" fontId="6" fillId="0" borderId="6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558"/>
  <sheetViews>
    <sheetView tabSelected="1" zoomScale="75" zoomScaleNormal="75" workbookViewId="0" topLeftCell="A329">
      <selection activeCell="E378" sqref="E378"/>
    </sheetView>
  </sheetViews>
  <sheetFormatPr defaultColWidth="9.140625" defaultRowHeight="12.75"/>
  <cols>
    <col min="1" max="1" width="6.57421875" style="1" customWidth="1"/>
    <col min="2" max="2" width="8.57421875" style="1" customWidth="1"/>
    <col min="3" max="3" width="5.57421875" style="2" customWidth="1"/>
    <col min="4" max="4" width="52.8515625" style="3" customWidth="1"/>
    <col min="5" max="5" width="18.421875" style="4" customWidth="1"/>
    <col min="6" max="6" width="18.421875" style="5" customWidth="1"/>
    <col min="7" max="7" width="10.140625" style="6" customWidth="1"/>
    <col min="8" max="8" width="18.140625" style="4" customWidth="1"/>
    <col min="9" max="18" width="12.57421875" style="4" customWidth="1"/>
    <col min="19" max="20" width="12.28125" style="4" customWidth="1"/>
    <col min="21" max="21" width="12.421875" style="4" customWidth="1"/>
    <col min="22" max="22" width="12.00390625" style="4" customWidth="1"/>
    <col min="23" max="23" width="11.7109375" style="4" customWidth="1"/>
    <col min="24" max="252" width="9.140625" style="4" customWidth="1"/>
  </cols>
  <sheetData>
    <row r="2" spans="2:23" ht="43.5" customHeight="1">
      <c r="B2" s="7" t="s">
        <v>0</v>
      </c>
      <c r="C2" s="8"/>
      <c r="D2" s="7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5" ht="12.75">
      <c r="A3" s="10"/>
      <c r="B3" s="10"/>
      <c r="C3" s="11"/>
      <c r="D3" s="12"/>
      <c r="E3" s="13"/>
    </row>
    <row r="4" spans="1:252" ht="43.5" customHeight="1">
      <c r="A4" s="14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6" t="s">
        <v>6</v>
      </c>
      <c r="G4" s="17" t="s">
        <v>7</v>
      </c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18"/>
      <c r="B5" s="18"/>
      <c r="C5" s="19"/>
      <c r="D5" s="20"/>
      <c r="E5" s="21"/>
      <c r="F5" s="22"/>
      <c r="G5" s="23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2.75" customHeight="1">
      <c r="A6" s="24"/>
      <c r="B6" s="24"/>
      <c r="C6" s="25"/>
      <c r="D6" s="26"/>
      <c r="E6" s="27"/>
      <c r="F6" s="28"/>
      <c r="G6" s="29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7" ht="13.5" customHeight="1">
      <c r="A7" s="30" t="s">
        <v>8</v>
      </c>
      <c r="B7" s="31"/>
      <c r="C7" s="32"/>
      <c r="D7" s="33" t="s">
        <v>9</v>
      </c>
      <c r="E7" s="34">
        <f>SUM(E8+E13+E16+E19)</f>
        <v>852607</v>
      </c>
      <c r="F7" s="35">
        <f>SUM(F8+F13+F16+F19)</f>
        <v>186200</v>
      </c>
      <c r="G7" s="36">
        <f>F7/E7</f>
        <v>0.21838901158446974</v>
      </c>
    </row>
    <row r="8" spans="1:7" ht="12.75">
      <c r="A8" s="37"/>
      <c r="B8" s="37" t="s">
        <v>10</v>
      </c>
      <c r="C8" s="38"/>
      <c r="D8" s="39" t="s">
        <v>11</v>
      </c>
      <c r="E8" s="40">
        <f>SUM(E9:E11)</f>
        <v>802470</v>
      </c>
      <c r="F8" s="41">
        <f>SUM(F9:F11)</f>
        <v>170000</v>
      </c>
      <c r="G8" s="42">
        <f>F8/E8</f>
        <v>0.2118459257043877</v>
      </c>
    </row>
    <row r="9" spans="1:7" ht="12.75">
      <c r="A9" s="37"/>
      <c r="B9" s="43"/>
      <c r="C9" s="44" t="s">
        <v>12</v>
      </c>
      <c r="D9" s="45" t="s">
        <v>13</v>
      </c>
      <c r="E9" s="46">
        <v>735000</v>
      </c>
      <c r="F9" s="47">
        <v>170000</v>
      </c>
      <c r="G9" s="42">
        <f>F9/E9</f>
        <v>0.23129251700680273</v>
      </c>
    </row>
    <row r="10" spans="1:7" ht="12.75">
      <c r="A10" s="37"/>
      <c r="B10" s="43"/>
      <c r="C10" s="48" t="s">
        <v>14</v>
      </c>
      <c r="D10" s="45" t="s">
        <v>13</v>
      </c>
      <c r="E10" s="46">
        <v>33735</v>
      </c>
      <c r="F10" s="47"/>
      <c r="G10" s="42"/>
    </row>
    <row r="11" spans="1:7" ht="12.75">
      <c r="A11" s="37"/>
      <c r="B11" s="43"/>
      <c r="C11" s="48" t="s">
        <v>15</v>
      </c>
      <c r="D11" s="45" t="s">
        <v>13</v>
      </c>
      <c r="E11" s="46">
        <v>33735</v>
      </c>
      <c r="F11" s="47"/>
      <c r="G11" s="42"/>
    </row>
    <row r="12" spans="1:7" ht="12.75">
      <c r="A12" s="37"/>
      <c r="B12" s="43"/>
      <c r="C12" s="38"/>
      <c r="D12" s="39"/>
      <c r="E12" s="40"/>
      <c r="F12" s="41"/>
      <c r="G12" s="42"/>
    </row>
    <row r="13" spans="1:7" ht="38.25">
      <c r="A13" s="37"/>
      <c r="B13" s="37" t="s">
        <v>16</v>
      </c>
      <c r="C13" s="49"/>
      <c r="D13" s="50" t="s">
        <v>17</v>
      </c>
      <c r="E13" s="51">
        <f>SUM(E14)</f>
        <v>13000</v>
      </c>
      <c r="F13" s="52">
        <f>SUM(F14)</f>
        <v>13000</v>
      </c>
      <c r="G13" s="53">
        <f>F13/E13</f>
        <v>1</v>
      </c>
    </row>
    <row r="14" spans="1:7" ht="12.75">
      <c r="A14" s="54"/>
      <c r="B14" s="54"/>
      <c r="C14" s="44" t="s">
        <v>18</v>
      </c>
      <c r="D14" s="55" t="s">
        <v>19</v>
      </c>
      <c r="E14" s="56">
        <v>13000</v>
      </c>
      <c r="F14" s="47">
        <v>13000</v>
      </c>
      <c r="G14" s="42">
        <f>F14/E14</f>
        <v>1</v>
      </c>
    </row>
    <row r="15" spans="1:7" ht="12.75">
      <c r="A15" s="54"/>
      <c r="B15" s="54"/>
      <c r="C15" s="44"/>
      <c r="D15" s="45"/>
      <c r="E15" s="56"/>
      <c r="F15" s="57"/>
      <c r="G15" s="42"/>
    </row>
    <row r="16" spans="1:7" ht="12.75">
      <c r="A16" s="43"/>
      <c r="B16" s="37" t="s">
        <v>20</v>
      </c>
      <c r="C16" s="49"/>
      <c r="D16" s="58" t="s">
        <v>21</v>
      </c>
      <c r="E16" s="51">
        <f>SUM(E17)</f>
        <v>3000</v>
      </c>
      <c r="F16" s="52">
        <f>SUM(F17)</f>
        <v>3200</v>
      </c>
      <c r="G16" s="53">
        <f>F16/E16</f>
        <v>1.0666666666666667</v>
      </c>
    </row>
    <row r="17" spans="1:7" ht="27.75" customHeight="1">
      <c r="A17" s="54"/>
      <c r="B17" s="54"/>
      <c r="C17" s="44" t="s">
        <v>22</v>
      </c>
      <c r="D17" s="55" t="s">
        <v>23</v>
      </c>
      <c r="E17" s="56">
        <v>3000</v>
      </c>
      <c r="F17" s="47">
        <v>3200</v>
      </c>
      <c r="G17" s="42">
        <f>F17/E17</f>
        <v>1.0666666666666667</v>
      </c>
    </row>
    <row r="18" spans="1:7" ht="12.75">
      <c r="A18" s="54"/>
      <c r="B18" s="54"/>
      <c r="C18" s="44"/>
      <c r="D18" s="55"/>
      <c r="E18" s="59"/>
      <c r="F18" s="60"/>
      <c r="G18" s="42"/>
    </row>
    <row r="19" spans="1:7" ht="12.75">
      <c r="A19" s="43"/>
      <c r="B19" s="37" t="s">
        <v>24</v>
      </c>
      <c r="C19" s="38"/>
      <c r="D19" s="39" t="s">
        <v>25</v>
      </c>
      <c r="E19" s="61">
        <f>E20+E21</f>
        <v>34137</v>
      </c>
      <c r="F19" s="62"/>
      <c r="G19" s="53"/>
    </row>
    <row r="20" spans="1:7" ht="12.75">
      <c r="A20" s="54"/>
      <c r="B20" s="37"/>
      <c r="C20" s="44" t="s">
        <v>18</v>
      </c>
      <c r="D20" s="55" t="s">
        <v>19</v>
      </c>
      <c r="E20" s="59">
        <v>670</v>
      </c>
      <c r="F20" s="60"/>
      <c r="G20" s="42"/>
    </row>
    <row r="21" spans="1:7" ht="14.25">
      <c r="A21" s="54"/>
      <c r="B21" s="63"/>
      <c r="C21" s="64">
        <v>4430</v>
      </c>
      <c r="D21" s="65" t="s">
        <v>26</v>
      </c>
      <c r="E21" s="59">
        <v>33467</v>
      </c>
      <c r="F21" s="60"/>
      <c r="G21" s="42"/>
    </row>
    <row r="22" spans="1:7" ht="12.75">
      <c r="A22" s="66"/>
      <c r="B22" s="66"/>
      <c r="C22" s="67"/>
      <c r="D22" s="68"/>
      <c r="E22" s="69"/>
      <c r="F22" s="70"/>
      <c r="G22" s="69"/>
    </row>
    <row r="23" spans="1:252" ht="24" customHeight="1">
      <c r="A23" s="71">
        <v>600</v>
      </c>
      <c r="B23" s="71"/>
      <c r="C23" s="72"/>
      <c r="D23" s="73" t="s">
        <v>27</v>
      </c>
      <c r="E23" s="74">
        <f>E24+E31+E27</f>
        <v>8795152</v>
      </c>
      <c r="F23" s="75">
        <f>F24+F31+F27</f>
        <v>12733500</v>
      </c>
      <c r="G23" s="53">
        <f>F23/E23</f>
        <v>1.44778623496217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>
      <c r="A24" s="43"/>
      <c r="B24" s="43">
        <v>60004</v>
      </c>
      <c r="C24" s="49"/>
      <c r="D24" s="58" t="s">
        <v>28</v>
      </c>
      <c r="E24" s="51">
        <f>SUM(E25)</f>
        <v>165000</v>
      </c>
      <c r="F24" s="52">
        <f>SUM(F25)</f>
        <v>180000</v>
      </c>
      <c r="G24" s="53">
        <f>F24/E24</f>
        <v>1.0909090909090908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>
      <c r="A25" s="54"/>
      <c r="B25" s="54"/>
      <c r="C25" s="44" t="s">
        <v>18</v>
      </c>
      <c r="D25" s="55" t="s">
        <v>29</v>
      </c>
      <c r="E25" s="56">
        <v>165000</v>
      </c>
      <c r="F25" s="47">
        <v>180000</v>
      </c>
      <c r="G25" s="42">
        <f>F25/E25</f>
        <v>1.0909090909090908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>
      <c r="A26" s="54"/>
      <c r="B26" s="54"/>
      <c r="C26" s="44"/>
      <c r="D26" s="55"/>
      <c r="E26" s="56"/>
      <c r="F26" s="57"/>
      <c r="G26" s="4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2.75">
      <c r="A27" s="43"/>
      <c r="B27" s="76">
        <v>60014</v>
      </c>
      <c r="C27" s="77"/>
      <c r="D27" s="78" t="s">
        <v>30</v>
      </c>
      <c r="E27" s="51">
        <f>SUM(E28:E29)</f>
        <v>1047052</v>
      </c>
      <c r="F27" s="52">
        <f>SUM(F28:F29)</f>
        <v>1465000</v>
      </c>
      <c r="G27" s="53">
        <f>F27/E27</f>
        <v>1.399166421533983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>
      <c r="A28" s="54"/>
      <c r="B28" s="54"/>
      <c r="C28" s="44" t="s">
        <v>18</v>
      </c>
      <c r="D28" s="55" t="s">
        <v>19</v>
      </c>
      <c r="E28" s="56">
        <v>111663</v>
      </c>
      <c r="F28" s="47"/>
      <c r="G28" s="4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51">
      <c r="A29" s="54"/>
      <c r="B29" s="54"/>
      <c r="C29" s="44" t="s">
        <v>31</v>
      </c>
      <c r="D29" s="55" t="s">
        <v>32</v>
      </c>
      <c r="E29" s="56">
        <v>935389</v>
      </c>
      <c r="F29" s="47">
        <v>1465000</v>
      </c>
      <c r="G29" s="42">
        <f>F29/E29</f>
        <v>1.5661933163635664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2" customHeight="1">
      <c r="A30" s="54"/>
      <c r="B30" s="54"/>
      <c r="C30" s="44"/>
      <c r="D30" s="55"/>
      <c r="E30" s="56"/>
      <c r="F30" s="57"/>
      <c r="G30" s="4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5.75" customHeight="1">
      <c r="A31" s="43"/>
      <c r="B31" s="43">
        <v>60016</v>
      </c>
      <c r="C31" s="49"/>
      <c r="D31" s="50" t="s">
        <v>33</v>
      </c>
      <c r="E31" s="51">
        <f>SUM(E32:E35)</f>
        <v>7583100</v>
      </c>
      <c r="F31" s="52">
        <f>SUM(F32:F35)</f>
        <v>11088500</v>
      </c>
      <c r="G31" s="53">
        <f>F31/E31</f>
        <v>1.4622647729820257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5.75" customHeight="1">
      <c r="A32" s="54"/>
      <c r="B32" s="54"/>
      <c r="C32" s="44" t="s">
        <v>34</v>
      </c>
      <c r="D32" s="55" t="s">
        <v>35</v>
      </c>
      <c r="E32" s="56">
        <v>640000</v>
      </c>
      <c r="F32" s="47">
        <v>500000</v>
      </c>
      <c r="G32" s="42">
        <f>F32/E32</f>
        <v>0.78125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6.5" customHeight="1">
      <c r="A33" s="54"/>
      <c r="B33" s="54"/>
      <c r="C33" s="44" t="s">
        <v>18</v>
      </c>
      <c r="D33" s="55" t="s">
        <v>19</v>
      </c>
      <c r="E33" s="56">
        <v>325000</v>
      </c>
      <c r="F33" s="47">
        <v>451000</v>
      </c>
      <c r="G33" s="42">
        <f>F33/E33</f>
        <v>1.3876923076923078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4.25" customHeight="1">
      <c r="A34" s="54"/>
      <c r="B34" s="54"/>
      <c r="C34" s="44" t="s">
        <v>12</v>
      </c>
      <c r="D34" s="45" t="s">
        <v>13</v>
      </c>
      <c r="E34" s="56">
        <v>6477100</v>
      </c>
      <c r="F34" s="47">
        <v>10137500</v>
      </c>
      <c r="G34" s="42">
        <f>F34/E34</f>
        <v>1.5651294560837412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4.25" customHeight="1">
      <c r="A35" s="54"/>
      <c r="B35" s="54"/>
      <c r="C35" s="79" t="s">
        <v>15</v>
      </c>
      <c r="D35" s="45" t="s">
        <v>13</v>
      </c>
      <c r="E35" s="59">
        <v>141000</v>
      </c>
      <c r="F35" s="47"/>
      <c r="G35" s="4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4.25" customHeight="1">
      <c r="A36" s="66"/>
      <c r="B36" s="66"/>
      <c r="C36" s="67"/>
      <c r="D36" s="68"/>
      <c r="E36" s="69"/>
      <c r="F36" s="70"/>
      <c r="G36" s="69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4" customHeight="1">
      <c r="A37" s="71">
        <v>700</v>
      </c>
      <c r="B37" s="71"/>
      <c r="C37" s="72"/>
      <c r="D37" s="73" t="s">
        <v>36</v>
      </c>
      <c r="E37" s="74">
        <f>E38+E44</f>
        <v>3869149</v>
      </c>
      <c r="F37" s="75">
        <f>F38+F44</f>
        <v>3591196</v>
      </c>
      <c r="G37" s="53">
        <f>F37/E37</f>
        <v>0.9281617223839144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2.75">
      <c r="A38" s="43"/>
      <c r="B38" s="43">
        <v>70001</v>
      </c>
      <c r="C38" s="49"/>
      <c r="D38" s="58" t="s">
        <v>37</v>
      </c>
      <c r="E38" s="51">
        <f>SUM(E39:E41)</f>
        <v>755949</v>
      </c>
      <c r="F38" s="52">
        <f>SUM(F39:F41)</f>
        <v>441196</v>
      </c>
      <c r="G38" s="53">
        <f>F38/E38</f>
        <v>0.5836319645902038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>
      <c r="A39" s="54"/>
      <c r="B39" s="54"/>
      <c r="C39" s="64">
        <v>2650</v>
      </c>
      <c r="D39" s="55" t="s">
        <v>38</v>
      </c>
      <c r="E39" s="56">
        <v>186949</v>
      </c>
      <c r="F39" s="47">
        <v>183196</v>
      </c>
      <c r="G39" s="42">
        <f>F39/E39</f>
        <v>0.9799250062851366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51">
      <c r="A40" s="54"/>
      <c r="B40" s="43"/>
      <c r="C40" s="64">
        <v>6010</v>
      </c>
      <c r="D40" s="55" t="s">
        <v>39</v>
      </c>
      <c r="E40" s="56">
        <v>436000</v>
      </c>
      <c r="F40" s="47"/>
      <c r="G40" s="4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51.75" customHeight="1">
      <c r="A41" s="54"/>
      <c r="B41" s="54"/>
      <c r="C41" s="44" t="s">
        <v>40</v>
      </c>
      <c r="D41" s="55" t="s">
        <v>41</v>
      </c>
      <c r="E41" s="56">
        <v>133000</v>
      </c>
      <c r="F41" s="47">
        <v>258000</v>
      </c>
      <c r="G41" s="42">
        <f>F41/E41</f>
        <v>1.9398496240601504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6.5" customHeight="1">
      <c r="A42" s="54"/>
      <c r="B42" s="54"/>
      <c r="C42" s="44"/>
      <c r="D42" s="55" t="s">
        <v>42</v>
      </c>
      <c r="E42" s="56"/>
      <c r="F42" s="57"/>
      <c r="G42" s="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2.75">
      <c r="A43" s="54"/>
      <c r="B43" s="54"/>
      <c r="C43" s="44"/>
      <c r="D43" s="45"/>
      <c r="E43" s="56"/>
      <c r="F43" s="57"/>
      <c r="G43" s="4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2.75">
      <c r="A44" s="43"/>
      <c r="B44" s="43">
        <v>70005</v>
      </c>
      <c r="C44" s="49"/>
      <c r="D44" s="58" t="s">
        <v>43</v>
      </c>
      <c r="E44" s="51">
        <f>SUM(E45:E47)</f>
        <v>3113200</v>
      </c>
      <c r="F44" s="52">
        <f>SUM(F45:F47)</f>
        <v>3150000</v>
      </c>
      <c r="G44" s="53">
        <f>F44/E44</f>
        <v>1.0118206347166903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5" customHeight="1">
      <c r="A45" s="54"/>
      <c r="B45" s="54"/>
      <c r="C45" s="44" t="s">
        <v>18</v>
      </c>
      <c r="D45" s="45" t="s">
        <v>44</v>
      </c>
      <c r="E45" s="56">
        <v>40000</v>
      </c>
      <c r="F45" s="47">
        <v>50000</v>
      </c>
      <c r="G45" s="42">
        <f>F45/E45</f>
        <v>1.25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5" customHeight="1">
      <c r="A46" s="54"/>
      <c r="B46" s="54"/>
      <c r="C46" s="44" t="s">
        <v>45</v>
      </c>
      <c r="D46" s="45" t="s">
        <v>46</v>
      </c>
      <c r="E46" s="56">
        <v>73200</v>
      </c>
      <c r="F46" s="47">
        <v>100000</v>
      </c>
      <c r="G46" s="42">
        <f>F46/E46</f>
        <v>1.366120218579235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5" customHeight="1">
      <c r="A47" s="54"/>
      <c r="B47" s="54"/>
      <c r="C47" s="44" t="s">
        <v>47</v>
      </c>
      <c r="D47" s="45" t="s">
        <v>48</v>
      </c>
      <c r="E47" s="56">
        <v>3000000</v>
      </c>
      <c r="F47" s="47">
        <v>3000000</v>
      </c>
      <c r="G47" s="42">
        <f>F47/E47</f>
        <v>1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5" customHeight="1">
      <c r="A48" s="66"/>
      <c r="B48" s="66"/>
      <c r="C48" s="67"/>
      <c r="D48" s="80"/>
      <c r="E48" s="69"/>
      <c r="F48" s="70"/>
      <c r="G48" s="6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25.5" customHeight="1">
      <c r="A49" s="71">
        <v>710</v>
      </c>
      <c r="B49" s="71"/>
      <c r="C49" s="72"/>
      <c r="D49" s="73" t="s">
        <v>49</v>
      </c>
      <c r="E49" s="74">
        <f>E50+E56+E60</f>
        <v>298500</v>
      </c>
      <c r="F49" s="75">
        <f>F50+F56+F60</f>
        <v>470920</v>
      </c>
      <c r="G49" s="53">
        <f>F49/E49</f>
        <v>1.5776214405360134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>
      <c r="A50" s="43"/>
      <c r="B50" s="43">
        <v>71004</v>
      </c>
      <c r="C50" s="49"/>
      <c r="D50" s="58" t="s">
        <v>50</v>
      </c>
      <c r="E50" s="51">
        <f>SUM(E53:E54)</f>
        <v>160000</v>
      </c>
      <c r="F50" s="52">
        <f>SUM(F51:F54)</f>
        <v>320920</v>
      </c>
      <c r="G50" s="53">
        <f>F50/E50</f>
        <v>2.00575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2.75">
      <c r="A51" s="54"/>
      <c r="B51" s="54"/>
      <c r="C51" s="44" t="s">
        <v>51</v>
      </c>
      <c r="D51" s="45" t="s">
        <v>52</v>
      </c>
      <c r="E51" s="81"/>
      <c r="F51" s="82">
        <v>800</v>
      </c>
      <c r="G51" s="83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2.75">
      <c r="A52" s="54"/>
      <c r="B52" s="54"/>
      <c r="C52" s="44" t="s">
        <v>53</v>
      </c>
      <c r="D52" s="45" t="s">
        <v>54</v>
      </c>
      <c r="E52" s="81"/>
      <c r="F52" s="82">
        <v>120</v>
      </c>
      <c r="G52" s="8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2.75">
      <c r="A53" s="54"/>
      <c r="B53" s="54"/>
      <c r="C53" s="64">
        <v>4170</v>
      </c>
      <c r="D53" s="55" t="s">
        <v>55</v>
      </c>
      <c r="E53" s="56">
        <v>10000</v>
      </c>
      <c r="F53" s="47">
        <v>20000</v>
      </c>
      <c r="G53" s="42">
        <f>F53/E53</f>
        <v>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2.75">
      <c r="A54" s="54"/>
      <c r="B54" s="54"/>
      <c r="C54" s="44" t="s">
        <v>18</v>
      </c>
      <c r="D54" s="45" t="s">
        <v>19</v>
      </c>
      <c r="E54" s="56">
        <v>150000</v>
      </c>
      <c r="F54" s="47">
        <v>300000</v>
      </c>
      <c r="G54" s="42">
        <f>F54/E54</f>
        <v>2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2.75">
      <c r="A55" s="54"/>
      <c r="B55" s="54"/>
      <c r="C55" s="44"/>
      <c r="D55" s="45"/>
      <c r="E55" s="56"/>
      <c r="F55" s="57"/>
      <c r="G55" s="4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2.75">
      <c r="A56" s="43"/>
      <c r="B56" s="43">
        <v>71013</v>
      </c>
      <c r="C56" s="49"/>
      <c r="D56" s="58" t="s">
        <v>56</v>
      </c>
      <c r="E56" s="51">
        <f>SUM(E57:E58)</f>
        <v>136000</v>
      </c>
      <c r="F56" s="52">
        <f>SUM(F57:F58)</f>
        <v>150000</v>
      </c>
      <c r="G56" s="53">
        <f>F56/E56</f>
        <v>1.1029411764705883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2.75">
      <c r="A57" s="54"/>
      <c r="B57" s="54"/>
      <c r="C57" s="64">
        <v>4170</v>
      </c>
      <c r="D57" s="55" t="s">
        <v>55</v>
      </c>
      <c r="E57" s="56">
        <v>5000</v>
      </c>
      <c r="F57" s="47">
        <v>10000</v>
      </c>
      <c r="G57" s="42">
        <f>F57/E57</f>
        <v>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2.75">
      <c r="A58" s="54"/>
      <c r="B58" s="54"/>
      <c r="C58" s="44" t="s">
        <v>18</v>
      </c>
      <c r="D58" s="45" t="s">
        <v>19</v>
      </c>
      <c r="E58" s="56">
        <v>131000</v>
      </c>
      <c r="F58" s="47">
        <v>140000</v>
      </c>
      <c r="G58" s="42">
        <f>F58/E58</f>
        <v>1.0687022900763359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2.75">
      <c r="A59" s="54"/>
      <c r="B59" s="54"/>
      <c r="C59" s="79"/>
      <c r="D59" s="84"/>
      <c r="E59" s="61"/>
      <c r="F59" s="47"/>
      <c r="G59" s="4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2.75">
      <c r="A60" s="43"/>
      <c r="B60" s="85">
        <v>71035</v>
      </c>
      <c r="C60" s="86"/>
      <c r="D60" s="87" t="s">
        <v>57</v>
      </c>
      <c r="E60" s="40">
        <f>E61+E62</f>
        <v>2500</v>
      </c>
      <c r="F60" s="41"/>
      <c r="G60" s="53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4.25">
      <c r="A61" s="54"/>
      <c r="B61" s="88"/>
      <c r="C61" s="64">
        <v>4270</v>
      </c>
      <c r="D61" s="55" t="s">
        <v>58</v>
      </c>
      <c r="E61" s="61">
        <v>350</v>
      </c>
      <c r="F61" s="47"/>
      <c r="G61" s="4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2.75">
      <c r="A62" s="54"/>
      <c r="B62" s="54"/>
      <c r="C62" s="64">
        <v>4300</v>
      </c>
      <c r="D62" s="45" t="s">
        <v>19</v>
      </c>
      <c r="E62" s="61">
        <v>2150</v>
      </c>
      <c r="F62" s="47"/>
      <c r="G62" s="4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>
      <c r="A63" s="66"/>
      <c r="B63" s="66"/>
      <c r="C63" s="67"/>
      <c r="D63" s="80"/>
      <c r="E63" s="69"/>
      <c r="F63" s="70"/>
      <c r="G63" s="69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24.75" customHeight="1">
      <c r="A64" s="71">
        <v>750</v>
      </c>
      <c r="B64" s="71"/>
      <c r="C64" s="89"/>
      <c r="D64" s="73" t="s">
        <v>59</v>
      </c>
      <c r="E64" s="74">
        <f>E65+E71+E78+E105+E110</f>
        <v>6204060</v>
      </c>
      <c r="F64" s="75">
        <f>F65+F71+F78+F105+F110</f>
        <v>7427202</v>
      </c>
      <c r="G64" s="53">
        <f aca="true" t="shared" si="0" ref="G64:G69">F64/E64</f>
        <v>1.1971518650690032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>
      <c r="A65" s="43"/>
      <c r="B65" s="43">
        <v>75011</v>
      </c>
      <c r="C65" s="90"/>
      <c r="D65" s="58" t="s">
        <v>60</v>
      </c>
      <c r="E65" s="51">
        <f>SUM(E66:E69)</f>
        <v>239066</v>
      </c>
      <c r="F65" s="52">
        <f>SUM(F66:F69)</f>
        <v>252494</v>
      </c>
      <c r="G65" s="53">
        <f t="shared" si="0"/>
        <v>1.0561685894271875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>
      <c r="A66" s="54"/>
      <c r="B66" s="54"/>
      <c r="C66" s="64">
        <v>4010</v>
      </c>
      <c r="D66" s="45" t="s">
        <v>61</v>
      </c>
      <c r="E66" s="56">
        <v>177066</v>
      </c>
      <c r="F66" s="47">
        <v>187022</v>
      </c>
      <c r="G66" s="42">
        <f t="shared" si="0"/>
        <v>1.0562276213389357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2.75">
      <c r="A67" s="54"/>
      <c r="B67" s="54"/>
      <c r="C67" s="64">
        <v>4040</v>
      </c>
      <c r="D67" s="45" t="s">
        <v>62</v>
      </c>
      <c r="E67" s="56">
        <v>27000</v>
      </c>
      <c r="F67" s="47">
        <v>28507</v>
      </c>
      <c r="G67" s="42">
        <f t="shared" si="0"/>
        <v>1.0558148148148148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2.75">
      <c r="A68" s="54"/>
      <c r="B68" s="54"/>
      <c r="C68" s="64">
        <v>4110</v>
      </c>
      <c r="D68" s="45" t="s">
        <v>52</v>
      </c>
      <c r="E68" s="56">
        <v>30000</v>
      </c>
      <c r="F68" s="47">
        <v>31688</v>
      </c>
      <c r="G68" s="42">
        <f t="shared" si="0"/>
        <v>1.0562666666666667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2.75">
      <c r="A69" s="54"/>
      <c r="B69" s="54"/>
      <c r="C69" s="64">
        <v>4120</v>
      </c>
      <c r="D69" s="45" t="s">
        <v>63</v>
      </c>
      <c r="E69" s="56">
        <v>5000</v>
      </c>
      <c r="F69" s="47">
        <v>5277</v>
      </c>
      <c r="G69" s="42">
        <f t="shared" si="0"/>
        <v>1.0554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2.75">
      <c r="A70" s="54"/>
      <c r="B70" s="54"/>
      <c r="C70" s="64"/>
      <c r="D70" s="45"/>
      <c r="E70" s="56"/>
      <c r="F70" s="57"/>
      <c r="G70" s="4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2.75">
      <c r="A71" s="43"/>
      <c r="B71" s="43">
        <v>75022</v>
      </c>
      <c r="C71" s="90"/>
      <c r="D71" s="58" t="s">
        <v>64</v>
      </c>
      <c r="E71" s="51">
        <f>SUM(E72:E75)</f>
        <v>300000</v>
      </c>
      <c r="F71" s="52">
        <f>SUM(F72:F76)</f>
        <v>362000</v>
      </c>
      <c r="G71" s="53">
        <f>F71/E71</f>
        <v>1.2066666666666668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2.75">
      <c r="A72" s="54"/>
      <c r="B72" s="54"/>
      <c r="C72" s="64">
        <v>3030</v>
      </c>
      <c r="D72" s="45" t="s">
        <v>65</v>
      </c>
      <c r="E72" s="56">
        <v>280000</v>
      </c>
      <c r="F72" s="47">
        <v>340000</v>
      </c>
      <c r="G72" s="42">
        <f>F72/E72</f>
        <v>1.2142857142857142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2.75">
      <c r="A73" s="54"/>
      <c r="B73" s="54"/>
      <c r="C73" s="64">
        <v>4210</v>
      </c>
      <c r="D73" s="55" t="s">
        <v>66</v>
      </c>
      <c r="E73" s="56">
        <v>10000</v>
      </c>
      <c r="F73" s="47">
        <v>10000</v>
      </c>
      <c r="G73" s="42">
        <f>F73/E73</f>
        <v>1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2.75">
      <c r="A74" s="54"/>
      <c r="B74" s="54"/>
      <c r="C74" s="64">
        <v>4300</v>
      </c>
      <c r="D74" s="45" t="s">
        <v>19</v>
      </c>
      <c r="E74" s="56">
        <v>10000</v>
      </c>
      <c r="F74" s="47">
        <v>10000</v>
      </c>
      <c r="G74" s="42">
        <f>F74/E74</f>
        <v>1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2.75">
      <c r="A75" s="54"/>
      <c r="B75" s="54"/>
      <c r="C75" s="64">
        <v>4410</v>
      </c>
      <c r="D75" s="45" t="s">
        <v>67</v>
      </c>
      <c r="E75" s="56"/>
      <c r="F75" s="47">
        <v>1000</v>
      </c>
      <c r="G75" s="4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2.75">
      <c r="A76" s="54"/>
      <c r="B76" s="54"/>
      <c r="C76" s="64">
        <v>4420</v>
      </c>
      <c r="D76" s="45" t="s">
        <v>68</v>
      </c>
      <c r="E76" s="56"/>
      <c r="F76" s="47">
        <v>1000</v>
      </c>
      <c r="G76" s="4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2.75">
      <c r="A77" s="54"/>
      <c r="B77" s="54"/>
      <c r="C77" s="64"/>
      <c r="D77" s="45"/>
      <c r="E77" s="56"/>
      <c r="F77" s="57"/>
      <c r="G77" s="4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2.75">
      <c r="A78" s="43"/>
      <c r="B78" s="43">
        <v>75023</v>
      </c>
      <c r="C78" s="90"/>
      <c r="D78" s="58" t="s">
        <v>69</v>
      </c>
      <c r="E78" s="51">
        <f>SUM(E79:E103)</f>
        <v>5559144</v>
      </c>
      <c r="F78" s="52">
        <f>SUM(F79:F103)</f>
        <v>6707808</v>
      </c>
      <c r="G78" s="53">
        <f aca="true" t="shared" si="1" ref="G78:G97">F78/E78</f>
        <v>1.2066260560978452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2.75">
      <c r="A79" s="54"/>
      <c r="B79" s="54"/>
      <c r="C79" s="64">
        <v>3020</v>
      </c>
      <c r="D79" s="55" t="s">
        <v>70</v>
      </c>
      <c r="E79" s="56">
        <v>1000</v>
      </c>
      <c r="F79" s="47">
        <v>1000</v>
      </c>
      <c r="G79" s="42">
        <f t="shared" si="1"/>
        <v>1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2.75">
      <c r="A80" s="54"/>
      <c r="B80" s="54"/>
      <c r="C80" s="64">
        <v>4010</v>
      </c>
      <c r="D80" s="45" t="s">
        <v>61</v>
      </c>
      <c r="E80" s="56">
        <v>2750000</v>
      </c>
      <c r="F80" s="47">
        <v>3200000</v>
      </c>
      <c r="G80" s="42">
        <f t="shared" si="1"/>
        <v>1.1636363636363636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2.75">
      <c r="A81" s="54"/>
      <c r="B81" s="54"/>
      <c r="C81" s="64">
        <v>4040</v>
      </c>
      <c r="D81" s="45" t="s">
        <v>62</v>
      </c>
      <c r="E81" s="56">
        <v>181444</v>
      </c>
      <c r="F81" s="47">
        <v>238978</v>
      </c>
      <c r="G81" s="42">
        <f t="shared" si="1"/>
        <v>1.317089570335751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2.75">
      <c r="A82" s="54"/>
      <c r="B82" s="54"/>
      <c r="C82" s="64">
        <v>4110</v>
      </c>
      <c r="D82" s="45" t="s">
        <v>52</v>
      </c>
      <c r="E82" s="56">
        <v>480000</v>
      </c>
      <c r="F82" s="47">
        <v>620000</v>
      </c>
      <c r="G82" s="42">
        <f t="shared" si="1"/>
        <v>1.2916666666666667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2.75">
      <c r="A83" s="54"/>
      <c r="B83" s="54"/>
      <c r="C83" s="64">
        <v>4120</v>
      </c>
      <c r="D83" s="45" t="s">
        <v>63</v>
      </c>
      <c r="E83" s="56">
        <v>70000</v>
      </c>
      <c r="F83" s="47">
        <v>88030</v>
      </c>
      <c r="G83" s="42">
        <f t="shared" si="1"/>
        <v>1.2575714285714286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2.75">
      <c r="A84" s="54"/>
      <c r="B84" s="54"/>
      <c r="C84" s="64">
        <v>4140</v>
      </c>
      <c r="D84" s="55" t="s">
        <v>71</v>
      </c>
      <c r="E84" s="56">
        <v>58000</v>
      </c>
      <c r="F84" s="47">
        <v>72000</v>
      </c>
      <c r="G84" s="42">
        <f t="shared" si="1"/>
        <v>1.2413793103448276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2.75">
      <c r="A85" s="54"/>
      <c r="B85" s="54"/>
      <c r="C85" s="64">
        <v>4170</v>
      </c>
      <c r="D85" s="55" t="s">
        <v>55</v>
      </c>
      <c r="E85" s="56">
        <v>50000</v>
      </c>
      <c r="F85" s="47">
        <v>50000</v>
      </c>
      <c r="G85" s="42">
        <f t="shared" si="1"/>
        <v>1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2.75">
      <c r="A86" s="54"/>
      <c r="B86" s="54"/>
      <c r="C86" s="64">
        <v>4210</v>
      </c>
      <c r="D86" s="55" t="s">
        <v>66</v>
      </c>
      <c r="E86" s="56">
        <v>220000</v>
      </c>
      <c r="F86" s="47">
        <v>234000</v>
      </c>
      <c r="G86" s="42">
        <f t="shared" si="1"/>
        <v>1.0636363636363637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2.75">
      <c r="A87" s="54"/>
      <c r="B87" s="54"/>
      <c r="C87" s="64">
        <v>4260</v>
      </c>
      <c r="D87" s="45" t="s">
        <v>72</v>
      </c>
      <c r="E87" s="56">
        <v>140000</v>
      </c>
      <c r="F87" s="47">
        <v>170000</v>
      </c>
      <c r="G87" s="42">
        <f t="shared" si="1"/>
        <v>1.2142857142857142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2.75">
      <c r="A88" s="54"/>
      <c r="B88" s="54"/>
      <c r="C88" s="64">
        <v>4270</v>
      </c>
      <c r="D88" s="55" t="s">
        <v>58</v>
      </c>
      <c r="E88" s="56">
        <v>56000</v>
      </c>
      <c r="F88" s="47">
        <v>30000</v>
      </c>
      <c r="G88" s="42">
        <f t="shared" si="1"/>
        <v>0.5357142857142857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2.75">
      <c r="A89" s="54"/>
      <c r="B89" s="54"/>
      <c r="C89" s="64">
        <v>4280</v>
      </c>
      <c r="D89" s="55" t="s">
        <v>73</v>
      </c>
      <c r="E89" s="56">
        <v>6000</v>
      </c>
      <c r="F89" s="47">
        <v>8000</v>
      </c>
      <c r="G89" s="42">
        <f t="shared" si="1"/>
        <v>1.3333333333333333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2.75">
      <c r="A90" s="54"/>
      <c r="B90" s="54"/>
      <c r="C90" s="64">
        <v>4300</v>
      </c>
      <c r="D90" s="55" t="s">
        <v>44</v>
      </c>
      <c r="E90" s="56">
        <v>870000</v>
      </c>
      <c r="F90" s="47">
        <v>882000</v>
      </c>
      <c r="G90" s="42">
        <f t="shared" si="1"/>
        <v>1.013793103448276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2.75">
      <c r="A91" s="54"/>
      <c r="B91" s="54"/>
      <c r="C91" s="64">
        <v>4350</v>
      </c>
      <c r="D91" s="55" t="s">
        <v>74</v>
      </c>
      <c r="E91" s="56">
        <v>4000</v>
      </c>
      <c r="F91" s="47">
        <v>6000</v>
      </c>
      <c r="G91" s="42">
        <f t="shared" si="1"/>
        <v>1.5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25.5">
      <c r="A92" s="54"/>
      <c r="B92" s="54"/>
      <c r="C92" s="44" t="s">
        <v>75</v>
      </c>
      <c r="D92" s="55" t="s">
        <v>76</v>
      </c>
      <c r="E92" s="56">
        <v>50000</v>
      </c>
      <c r="F92" s="47">
        <v>55000</v>
      </c>
      <c r="G92" s="42">
        <f t="shared" si="1"/>
        <v>1.1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25.5">
      <c r="A93" s="54"/>
      <c r="B93" s="54"/>
      <c r="C93" s="44" t="s">
        <v>77</v>
      </c>
      <c r="D93" s="55" t="s">
        <v>78</v>
      </c>
      <c r="E93" s="56">
        <v>50000</v>
      </c>
      <c r="F93" s="47">
        <v>50000</v>
      </c>
      <c r="G93" s="42">
        <f t="shared" si="1"/>
        <v>1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2.75">
      <c r="A94" s="54"/>
      <c r="B94" s="54"/>
      <c r="C94" s="64">
        <v>4410</v>
      </c>
      <c r="D94" s="45" t="s">
        <v>67</v>
      </c>
      <c r="E94" s="56">
        <v>35000</v>
      </c>
      <c r="F94" s="47">
        <v>35000</v>
      </c>
      <c r="G94" s="42">
        <f t="shared" si="1"/>
        <v>1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2.75">
      <c r="A95" s="54"/>
      <c r="B95" s="54"/>
      <c r="C95" s="64">
        <v>4420</v>
      </c>
      <c r="D95" s="45" t="s">
        <v>68</v>
      </c>
      <c r="E95" s="56">
        <v>1000</v>
      </c>
      <c r="F95" s="47">
        <v>2000</v>
      </c>
      <c r="G95" s="42">
        <f t="shared" si="1"/>
        <v>2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2.75">
      <c r="A96" s="54"/>
      <c r="B96" s="54"/>
      <c r="C96" s="64">
        <v>4430</v>
      </c>
      <c r="D96" s="45" t="s">
        <v>26</v>
      </c>
      <c r="E96" s="56">
        <v>30000</v>
      </c>
      <c r="F96" s="47">
        <v>42000</v>
      </c>
      <c r="G96" s="42">
        <f t="shared" si="1"/>
        <v>1.4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12.75">
      <c r="A97" s="54"/>
      <c r="B97" s="54"/>
      <c r="C97" s="64">
        <v>4440</v>
      </c>
      <c r="D97" s="45" t="s">
        <v>79</v>
      </c>
      <c r="E97" s="56">
        <v>75000</v>
      </c>
      <c r="F97" s="47">
        <v>80000</v>
      </c>
      <c r="G97" s="42">
        <f t="shared" si="1"/>
        <v>1.0666666666666667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12.75">
      <c r="A98" s="54"/>
      <c r="B98" s="54"/>
      <c r="C98" s="64">
        <v>4530</v>
      </c>
      <c r="D98" s="45" t="s">
        <v>80</v>
      </c>
      <c r="E98" s="56"/>
      <c r="F98" s="47">
        <v>3000</v>
      </c>
      <c r="G98" s="42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25.5">
      <c r="A99" s="54"/>
      <c r="B99" s="54"/>
      <c r="C99" s="64">
        <v>4700</v>
      </c>
      <c r="D99" s="55" t="s">
        <v>81</v>
      </c>
      <c r="E99" s="56">
        <v>45000</v>
      </c>
      <c r="F99" s="47">
        <v>48000</v>
      </c>
      <c r="G99" s="42">
        <f>F99/E99</f>
        <v>1.0666666666666667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25.5">
      <c r="A100" s="54"/>
      <c r="B100" s="54"/>
      <c r="C100" s="44" t="s">
        <v>82</v>
      </c>
      <c r="D100" s="55" t="s">
        <v>83</v>
      </c>
      <c r="E100" s="56">
        <v>26700</v>
      </c>
      <c r="F100" s="47">
        <v>30000</v>
      </c>
      <c r="G100" s="42">
        <f>F100/E100</f>
        <v>1.1235955056179776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25.5">
      <c r="A101" s="54"/>
      <c r="B101" s="54"/>
      <c r="C101" s="44" t="s">
        <v>84</v>
      </c>
      <c r="D101" s="55" t="s">
        <v>85</v>
      </c>
      <c r="E101" s="56">
        <v>142000</v>
      </c>
      <c r="F101" s="47">
        <v>162800</v>
      </c>
      <c r="G101" s="42">
        <f>F101/E101</f>
        <v>1.1464788732394366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ht="12.75">
      <c r="A102" s="54"/>
      <c r="B102" s="54"/>
      <c r="C102" s="64">
        <v>6050</v>
      </c>
      <c r="D102" s="45" t="s">
        <v>13</v>
      </c>
      <c r="E102" s="56">
        <f>210000</f>
        <v>210000</v>
      </c>
      <c r="F102" s="47">
        <v>600000</v>
      </c>
      <c r="G102" s="42">
        <f>F102/E102</f>
        <v>2.857142857142857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ht="12.75">
      <c r="A103" s="54"/>
      <c r="B103" s="54"/>
      <c r="C103" s="44" t="s">
        <v>47</v>
      </c>
      <c r="D103" s="55" t="s">
        <v>86</v>
      </c>
      <c r="E103" s="56">
        <v>8000</v>
      </c>
      <c r="F103" s="47"/>
      <c r="G103" s="42">
        <f>F103/E103</f>
        <v>0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ht="12.75">
      <c r="A104" s="54"/>
      <c r="B104" s="54"/>
      <c r="C104" s="44"/>
      <c r="D104" s="55"/>
      <c r="E104" s="56"/>
      <c r="F104" s="57"/>
      <c r="G104" s="42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12.75">
      <c r="A105" s="43"/>
      <c r="B105" s="43">
        <v>75075</v>
      </c>
      <c r="C105" s="49"/>
      <c r="D105" s="50" t="s">
        <v>87</v>
      </c>
      <c r="E105" s="51">
        <f>SUM(E106:E108)</f>
        <v>100000</v>
      </c>
      <c r="F105" s="52">
        <f>SUM(F106:F108)</f>
        <v>95000</v>
      </c>
      <c r="G105" s="53">
        <f>F105/E105</f>
        <v>0.95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12.75">
      <c r="A106" s="54"/>
      <c r="B106" s="54"/>
      <c r="C106" s="44" t="s">
        <v>88</v>
      </c>
      <c r="D106" s="55" t="s">
        <v>55</v>
      </c>
      <c r="E106" s="56">
        <v>30000</v>
      </c>
      <c r="F106" s="47">
        <v>10000</v>
      </c>
      <c r="G106" s="42">
        <f>F106/E106</f>
        <v>0.3333333333333333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12.75">
      <c r="A107" s="54"/>
      <c r="B107" s="54"/>
      <c r="C107" s="64">
        <v>4210</v>
      </c>
      <c r="D107" s="55" t="s">
        <v>66</v>
      </c>
      <c r="E107" s="56">
        <v>45000</v>
      </c>
      <c r="F107" s="47">
        <v>65000</v>
      </c>
      <c r="G107" s="42">
        <f>F107/E107</f>
        <v>1.4444444444444444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ht="12.75">
      <c r="A108" s="54"/>
      <c r="B108" s="54"/>
      <c r="C108" s="64">
        <v>4300</v>
      </c>
      <c r="D108" s="55" t="s">
        <v>44</v>
      </c>
      <c r="E108" s="56">
        <v>25000</v>
      </c>
      <c r="F108" s="47">
        <v>20000</v>
      </c>
      <c r="G108" s="42">
        <f>F108/E108</f>
        <v>0.8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ht="12.75" customHeight="1">
      <c r="A109" s="54"/>
      <c r="B109" s="54"/>
      <c r="C109" s="44"/>
      <c r="D109" s="55"/>
      <c r="E109" s="56"/>
      <c r="F109" s="52"/>
      <c r="G109" s="4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ht="12.75" customHeight="1">
      <c r="A110" s="43"/>
      <c r="B110" s="43">
        <v>75095</v>
      </c>
      <c r="C110" s="49"/>
      <c r="D110" s="50" t="s">
        <v>25</v>
      </c>
      <c r="E110" s="51">
        <f>SUM(E111)</f>
        <v>5850</v>
      </c>
      <c r="F110" s="52">
        <f>SUM(F111)</f>
        <v>9900</v>
      </c>
      <c r="G110" s="53">
        <f>F110/E110</f>
        <v>1.6923076923076923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ht="45" customHeight="1">
      <c r="A111" s="54"/>
      <c r="B111" s="54"/>
      <c r="C111" s="44" t="s">
        <v>89</v>
      </c>
      <c r="D111" s="55" t="s">
        <v>90</v>
      </c>
      <c r="E111" s="56">
        <v>5850</v>
      </c>
      <c r="F111" s="47">
        <v>9900</v>
      </c>
      <c r="G111" s="42">
        <f>F111/E111</f>
        <v>1.6923076923076923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12.75" customHeight="1">
      <c r="A112" s="66"/>
      <c r="B112" s="66"/>
      <c r="C112" s="67"/>
      <c r="D112" s="68"/>
      <c r="E112" s="69"/>
      <c r="F112" s="70"/>
      <c r="G112" s="69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42" customHeight="1">
      <c r="A113" s="71">
        <v>751</v>
      </c>
      <c r="B113" s="71"/>
      <c r="C113" s="72"/>
      <c r="D113" s="91" t="s">
        <v>91</v>
      </c>
      <c r="E113" s="74">
        <f>E114</f>
        <v>5400</v>
      </c>
      <c r="F113" s="75">
        <f>F114</f>
        <v>6000</v>
      </c>
      <c r="G113" s="53">
        <f aca="true" t="shared" si="2" ref="G113:G119">F113/E113</f>
        <v>1.1111111111111112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29.25" customHeight="1">
      <c r="A114" s="43"/>
      <c r="B114" s="43">
        <v>75101</v>
      </c>
      <c r="C114" s="49"/>
      <c r="D114" s="50" t="s">
        <v>92</v>
      </c>
      <c r="E114" s="51">
        <f>SUM(E115:E119)</f>
        <v>5400</v>
      </c>
      <c r="F114" s="52">
        <f>SUM(F115:F119)</f>
        <v>6000</v>
      </c>
      <c r="G114" s="53">
        <f t="shared" si="2"/>
        <v>1.1111111111111112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12.75">
      <c r="A115" s="54"/>
      <c r="B115" s="54"/>
      <c r="C115" s="44" t="s">
        <v>51</v>
      </c>
      <c r="D115" s="55" t="s">
        <v>52</v>
      </c>
      <c r="E115" s="56">
        <v>288</v>
      </c>
      <c r="F115" s="47">
        <v>576</v>
      </c>
      <c r="G115" s="42">
        <f t="shared" si="2"/>
        <v>2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ht="12.75">
      <c r="A116" s="54"/>
      <c r="B116" s="54"/>
      <c r="C116" s="44" t="s">
        <v>53</v>
      </c>
      <c r="D116" s="55" t="s">
        <v>54</v>
      </c>
      <c r="E116" s="56">
        <v>39</v>
      </c>
      <c r="F116" s="47">
        <v>79</v>
      </c>
      <c r="G116" s="42">
        <f t="shared" si="2"/>
        <v>2.0256410256410255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ht="12.75">
      <c r="A117" s="54"/>
      <c r="B117" s="54"/>
      <c r="C117" s="44" t="s">
        <v>88</v>
      </c>
      <c r="D117" s="55" t="s">
        <v>55</v>
      </c>
      <c r="E117" s="56">
        <v>1600</v>
      </c>
      <c r="F117" s="47">
        <v>3200</v>
      </c>
      <c r="G117" s="42">
        <f t="shared" si="2"/>
        <v>2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ht="14.25" customHeight="1">
      <c r="A118" s="54"/>
      <c r="B118" s="54"/>
      <c r="C118" s="64">
        <v>4210</v>
      </c>
      <c r="D118" s="45" t="s">
        <v>93</v>
      </c>
      <c r="E118" s="56">
        <v>2973</v>
      </c>
      <c r="F118" s="47">
        <v>1645</v>
      </c>
      <c r="G118" s="42">
        <f t="shared" si="2"/>
        <v>0.5533131516986209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ht="14.25" customHeight="1">
      <c r="A119" s="54"/>
      <c r="B119" s="54"/>
      <c r="C119" s="64">
        <v>4300</v>
      </c>
      <c r="D119" s="45" t="s">
        <v>19</v>
      </c>
      <c r="E119" s="56">
        <v>500</v>
      </c>
      <c r="F119" s="47">
        <v>500</v>
      </c>
      <c r="G119" s="42">
        <f t="shared" si="2"/>
        <v>1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ht="12" customHeight="1">
      <c r="A120" s="66"/>
      <c r="B120" s="66"/>
      <c r="C120" s="92"/>
      <c r="D120" s="80"/>
      <c r="E120" s="69"/>
      <c r="F120" s="70"/>
      <c r="G120" s="69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ht="29.25" customHeight="1">
      <c r="A121" s="71">
        <v>754</v>
      </c>
      <c r="B121" s="71"/>
      <c r="C121" s="72"/>
      <c r="D121" s="91" t="s">
        <v>94</v>
      </c>
      <c r="E121" s="74">
        <f>E125+E140+E143+E122</f>
        <v>1126250</v>
      </c>
      <c r="F121" s="75">
        <f>F125+F140+F143+F122</f>
        <v>1172991</v>
      </c>
      <c r="G121" s="53">
        <f>F121/E121</f>
        <v>1.0415014428412874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ht="15">
      <c r="A122" s="71"/>
      <c r="B122" s="43">
        <v>75404</v>
      </c>
      <c r="C122" s="49"/>
      <c r="D122" s="58" t="s">
        <v>95</v>
      </c>
      <c r="E122" s="74"/>
      <c r="F122" s="75">
        <f>F123</f>
        <v>38500</v>
      </c>
      <c r="G122" s="53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ht="26.25">
      <c r="A123" s="71"/>
      <c r="B123" s="54"/>
      <c r="C123" s="44" t="s">
        <v>96</v>
      </c>
      <c r="D123" s="55" t="s">
        <v>97</v>
      </c>
      <c r="E123" s="46"/>
      <c r="F123" s="47">
        <v>38500</v>
      </c>
      <c r="G123" s="4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ht="15">
      <c r="A124" s="71"/>
      <c r="B124" s="71"/>
      <c r="C124" s="72"/>
      <c r="D124" s="91"/>
      <c r="E124" s="74"/>
      <c r="F124" s="75"/>
      <c r="G124" s="42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ht="17.25" customHeight="1">
      <c r="A125" s="43"/>
      <c r="B125" s="43">
        <v>75412</v>
      </c>
      <c r="C125" s="49"/>
      <c r="D125" s="50" t="s">
        <v>98</v>
      </c>
      <c r="E125" s="51">
        <f>SUM(E126:E138)</f>
        <v>314770</v>
      </c>
      <c r="F125" s="52">
        <f>SUM(F126:F138)</f>
        <v>248580</v>
      </c>
      <c r="G125" s="53">
        <f aca="true" t="shared" si="3" ref="G125:G138">F125/E125</f>
        <v>0.7897194777138863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ht="16.5" customHeight="1">
      <c r="A126" s="54"/>
      <c r="B126" s="54"/>
      <c r="C126" s="44" t="s">
        <v>99</v>
      </c>
      <c r="D126" s="55" t="s">
        <v>70</v>
      </c>
      <c r="E126" s="56">
        <f>17500</f>
        <v>17500</v>
      </c>
      <c r="F126" s="47">
        <v>14600</v>
      </c>
      <c r="G126" s="42">
        <f t="shared" si="3"/>
        <v>0.8342857142857143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ht="14.25" customHeight="1">
      <c r="A127" s="54"/>
      <c r="B127" s="54"/>
      <c r="C127" s="44" t="s">
        <v>100</v>
      </c>
      <c r="D127" s="55" t="s">
        <v>65</v>
      </c>
      <c r="E127" s="56">
        <v>25000</v>
      </c>
      <c r="F127" s="47">
        <v>28000</v>
      </c>
      <c r="G127" s="42">
        <f t="shared" si="3"/>
        <v>1.12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ht="14.25" customHeight="1">
      <c r="A128" s="54"/>
      <c r="B128" s="54"/>
      <c r="C128" s="44" t="s">
        <v>51</v>
      </c>
      <c r="D128" s="55" t="s">
        <v>52</v>
      </c>
      <c r="E128" s="56">
        <v>6000</v>
      </c>
      <c r="F128" s="47">
        <v>7500</v>
      </c>
      <c r="G128" s="42">
        <f t="shared" si="3"/>
        <v>1.25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ht="14.25" customHeight="1">
      <c r="A129" s="54"/>
      <c r="B129" s="54"/>
      <c r="C129" s="44" t="s">
        <v>53</v>
      </c>
      <c r="D129" s="55" t="s">
        <v>54</v>
      </c>
      <c r="E129" s="56">
        <v>1020</v>
      </c>
      <c r="F129" s="47">
        <v>1080</v>
      </c>
      <c r="G129" s="42">
        <f t="shared" si="3"/>
        <v>1.0588235294117647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ht="14.25" customHeight="1">
      <c r="A130" s="54"/>
      <c r="B130" s="54"/>
      <c r="C130" s="44" t="s">
        <v>88</v>
      </c>
      <c r="D130" s="55" t="s">
        <v>55</v>
      </c>
      <c r="E130" s="56">
        <v>43200</v>
      </c>
      <c r="F130" s="47">
        <v>43200</v>
      </c>
      <c r="G130" s="42">
        <f t="shared" si="3"/>
        <v>1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ht="18" customHeight="1">
      <c r="A131" s="54"/>
      <c r="B131" s="54"/>
      <c r="C131" s="44" t="s">
        <v>101</v>
      </c>
      <c r="D131" s="55" t="s">
        <v>66</v>
      </c>
      <c r="E131" s="56">
        <v>55000</v>
      </c>
      <c r="F131" s="47">
        <v>75850</v>
      </c>
      <c r="G131" s="42">
        <f t="shared" si="3"/>
        <v>1.3790909090909091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ht="14.25" customHeight="1">
      <c r="A132" s="54"/>
      <c r="B132" s="54"/>
      <c r="C132" s="44" t="s">
        <v>102</v>
      </c>
      <c r="D132" s="55" t="s">
        <v>72</v>
      </c>
      <c r="E132" s="56">
        <v>9600</v>
      </c>
      <c r="F132" s="47">
        <v>12000</v>
      </c>
      <c r="G132" s="42">
        <f t="shared" si="3"/>
        <v>1.25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spans="1:252" ht="15.75" customHeight="1">
      <c r="A133" s="54"/>
      <c r="B133" s="54"/>
      <c r="C133" s="44" t="s">
        <v>34</v>
      </c>
      <c r="D133" s="55" t="s">
        <v>58</v>
      </c>
      <c r="E133" s="56">
        <v>44000</v>
      </c>
      <c r="F133" s="47">
        <v>28500</v>
      </c>
      <c r="G133" s="42">
        <f t="shared" si="3"/>
        <v>0.6477272727272727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spans="1:252" ht="15.75" customHeight="1">
      <c r="A134" s="54"/>
      <c r="B134" s="54"/>
      <c r="C134" s="64">
        <v>4280</v>
      </c>
      <c r="D134" s="55" t="s">
        <v>73</v>
      </c>
      <c r="E134" s="56">
        <v>4500</v>
      </c>
      <c r="F134" s="47">
        <v>14000</v>
      </c>
      <c r="G134" s="42">
        <f t="shared" si="3"/>
        <v>3.111111111111111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ht="14.25" customHeight="1">
      <c r="A135" s="54"/>
      <c r="B135" s="54"/>
      <c r="C135" s="64">
        <v>4300</v>
      </c>
      <c r="D135" s="45" t="s">
        <v>19</v>
      </c>
      <c r="E135" s="56">
        <v>1500</v>
      </c>
      <c r="F135" s="47">
        <v>2100</v>
      </c>
      <c r="G135" s="42">
        <f t="shared" si="3"/>
        <v>1.4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ht="14.25" customHeight="1">
      <c r="A136" s="54"/>
      <c r="B136" s="54"/>
      <c r="C136" s="64">
        <v>4410</v>
      </c>
      <c r="D136" s="45" t="s">
        <v>67</v>
      </c>
      <c r="E136" s="56">
        <v>500</v>
      </c>
      <c r="F136" s="47">
        <v>750</v>
      </c>
      <c r="G136" s="42">
        <f t="shared" si="3"/>
        <v>1.5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ht="14.25" customHeight="1">
      <c r="A137" s="54"/>
      <c r="B137" s="54"/>
      <c r="C137" s="44" t="s">
        <v>103</v>
      </c>
      <c r="D137" s="55" t="s">
        <v>26</v>
      </c>
      <c r="E137" s="56">
        <v>18950</v>
      </c>
      <c r="F137" s="47">
        <v>21000</v>
      </c>
      <c r="G137" s="42">
        <f t="shared" si="3"/>
        <v>1.108179419525066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4.25" customHeight="1">
      <c r="A138" s="54"/>
      <c r="B138" s="54"/>
      <c r="C138" s="44" t="s">
        <v>47</v>
      </c>
      <c r="D138" s="55" t="s">
        <v>86</v>
      </c>
      <c r="E138" s="56">
        <v>88000</v>
      </c>
      <c r="F138" s="47">
        <f>H138+S138+U138+W138</f>
        <v>0</v>
      </c>
      <c r="G138" s="42">
        <f t="shared" si="3"/>
        <v>0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spans="1:252" ht="15.75" customHeight="1">
      <c r="A139" s="54"/>
      <c r="B139" s="54"/>
      <c r="C139" s="44"/>
      <c r="D139" s="55"/>
      <c r="E139" s="56"/>
      <c r="F139" s="57"/>
      <c r="G139" s="42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2.75">
      <c r="A140" s="43"/>
      <c r="B140" s="43">
        <v>75414</v>
      </c>
      <c r="C140" s="49"/>
      <c r="D140" s="58" t="s">
        <v>104</v>
      </c>
      <c r="E140" s="51">
        <f>SUM(E141)</f>
        <v>1000</v>
      </c>
      <c r="F140" s="52">
        <f>SUM(F141)</f>
        <v>1200</v>
      </c>
      <c r="G140" s="53">
        <f>F140/E140</f>
        <v>1.2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ht="15" customHeight="1">
      <c r="A141" s="54"/>
      <c r="B141" s="54"/>
      <c r="C141" s="44" t="s">
        <v>18</v>
      </c>
      <c r="D141" s="55" t="s">
        <v>19</v>
      </c>
      <c r="E141" s="56">
        <v>1000</v>
      </c>
      <c r="F141" s="47">
        <v>1200</v>
      </c>
      <c r="G141" s="42">
        <f>F141/E141</f>
        <v>1.2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ht="15" customHeight="1">
      <c r="A142" s="54"/>
      <c r="B142" s="54"/>
      <c r="C142" s="44"/>
      <c r="D142" s="55"/>
      <c r="E142" s="56"/>
      <c r="F142" s="57"/>
      <c r="G142" s="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ht="12.75">
      <c r="A143" s="43"/>
      <c r="B143" s="43">
        <v>75416</v>
      </c>
      <c r="C143" s="49"/>
      <c r="D143" s="58" t="s">
        <v>105</v>
      </c>
      <c r="E143" s="51">
        <f>SUM(E144:E161)</f>
        <v>810480</v>
      </c>
      <c r="F143" s="52">
        <f>SUM(F144:F161)</f>
        <v>884711</v>
      </c>
      <c r="G143" s="53">
        <f aca="true" t="shared" si="4" ref="G143:G161">F143/E143</f>
        <v>1.091588934952127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ht="12.75">
      <c r="A144" s="54"/>
      <c r="B144" s="54"/>
      <c r="C144" s="44" t="s">
        <v>99</v>
      </c>
      <c r="D144" s="55" t="s">
        <v>106</v>
      </c>
      <c r="E144" s="56">
        <v>29000</v>
      </c>
      <c r="F144" s="47">
        <v>31970</v>
      </c>
      <c r="G144" s="42">
        <f t="shared" si="4"/>
        <v>1.1024137931034483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ht="12.75">
      <c r="A145" s="54"/>
      <c r="B145" s="54"/>
      <c r="C145" s="44" t="s">
        <v>107</v>
      </c>
      <c r="D145" s="45" t="s">
        <v>61</v>
      </c>
      <c r="E145" s="56">
        <v>475000</v>
      </c>
      <c r="F145" s="47">
        <v>475000</v>
      </c>
      <c r="G145" s="42">
        <f t="shared" si="4"/>
        <v>1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ht="12.75">
      <c r="A146" s="54"/>
      <c r="B146" s="54"/>
      <c r="C146" s="44" t="s">
        <v>108</v>
      </c>
      <c r="D146" s="45" t="s">
        <v>62</v>
      </c>
      <c r="E146" s="56">
        <v>32870</v>
      </c>
      <c r="F146" s="47">
        <v>38021</v>
      </c>
      <c r="G146" s="42">
        <f t="shared" si="4"/>
        <v>1.1567082445999393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ht="12.75">
      <c r="A147" s="54"/>
      <c r="B147" s="54"/>
      <c r="C147" s="44" t="s">
        <v>51</v>
      </c>
      <c r="D147" s="45" t="s">
        <v>52</v>
      </c>
      <c r="E147" s="56">
        <v>85000</v>
      </c>
      <c r="F147" s="47">
        <v>92300</v>
      </c>
      <c r="G147" s="42">
        <f t="shared" si="4"/>
        <v>1.0858823529411765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ht="12.75">
      <c r="A148" s="54"/>
      <c r="B148" s="54"/>
      <c r="C148" s="44" t="s">
        <v>53</v>
      </c>
      <c r="D148" s="45" t="s">
        <v>54</v>
      </c>
      <c r="E148" s="56">
        <v>11880</v>
      </c>
      <c r="F148" s="47">
        <v>12600</v>
      </c>
      <c r="G148" s="42">
        <f t="shared" si="4"/>
        <v>1.0606060606060606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ht="12.75">
      <c r="A149" s="54"/>
      <c r="B149" s="54"/>
      <c r="C149" s="44" t="s">
        <v>101</v>
      </c>
      <c r="D149" s="55" t="s">
        <v>66</v>
      </c>
      <c r="E149" s="56">
        <v>30030</v>
      </c>
      <c r="F149" s="47">
        <v>28000</v>
      </c>
      <c r="G149" s="42">
        <f t="shared" si="4"/>
        <v>0.9324009324009324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ht="12.75">
      <c r="A150" s="54"/>
      <c r="B150" s="54"/>
      <c r="C150" s="44" t="s">
        <v>34</v>
      </c>
      <c r="D150" s="55" t="s">
        <v>58</v>
      </c>
      <c r="E150" s="56">
        <v>6000</v>
      </c>
      <c r="F150" s="47">
        <v>1000</v>
      </c>
      <c r="G150" s="42">
        <f t="shared" si="4"/>
        <v>0.16666666666666666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ht="12.75">
      <c r="A151" s="54"/>
      <c r="B151" s="54"/>
      <c r="C151" s="44" t="s">
        <v>109</v>
      </c>
      <c r="D151" s="55" t="s">
        <v>73</v>
      </c>
      <c r="E151" s="56">
        <v>4000</v>
      </c>
      <c r="F151" s="47">
        <v>4000</v>
      </c>
      <c r="G151" s="42">
        <f t="shared" si="4"/>
        <v>1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ht="12.75">
      <c r="A152" s="54"/>
      <c r="B152" s="54"/>
      <c r="C152" s="44" t="s">
        <v>18</v>
      </c>
      <c r="D152" s="45" t="s">
        <v>19</v>
      </c>
      <c r="E152" s="56">
        <v>90000</v>
      </c>
      <c r="F152" s="47">
        <v>151120</v>
      </c>
      <c r="G152" s="42">
        <f t="shared" si="4"/>
        <v>1.6791111111111112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ht="12.75">
      <c r="A153" s="54"/>
      <c r="B153" s="54"/>
      <c r="C153" s="64">
        <v>4350</v>
      </c>
      <c r="D153" s="55" t="s">
        <v>74</v>
      </c>
      <c r="E153" s="56">
        <v>1200</v>
      </c>
      <c r="F153" s="47">
        <v>1200</v>
      </c>
      <c r="G153" s="42">
        <f t="shared" si="4"/>
        <v>1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ht="25.5">
      <c r="A154" s="54"/>
      <c r="B154" s="54"/>
      <c r="C154" s="44" t="s">
        <v>75</v>
      </c>
      <c r="D154" s="55" t="s">
        <v>76</v>
      </c>
      <c r="E154" s="56">
        <v>8500</v>
      </c>
      <c r="F154" s="47">
        <v>9000</v>
      </c>
      <c r="G154" s="42">
        <f t="shared" si="4"/>
        <v>1.0588235294117647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ht="25.5">
      <c r="A155" s="54"/>
      <c r="B155" s="54"/>
      <c r="C155" s="44" t="s">
        <v>77</v>
      </c>
      <c r="D155" s="55" t="s">
        <v>78</v>
      </c>
      <c r="E155" s="56">
        <v>6500</v>
      </c>
      <c r="F155" s="47">
        <v>7000</v>
      </c>
      <c r="G155" s="42">
        <f t="shared" si="4"/>
        <v>1.0769230769230769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12.75">
      <c r="A156" s="54"/>
      <c r="B156" s="54"/>
      <c r="C156" s="44" t="s">
        <v>110</v>
      </c>
      <c r="D156" s="55" t="s">
        <v>111</v>
      </c>
      <c r="E156" s="56">
        <v>14500</v>
      </c>
      <c r="F156" s="47">
        <v>15000</v>
      </c>
      <c r="G156" s="42">
        <f t="shared" si="4"/>
        <v>1.0344827586206897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12.75">
      <c r="A157" s="54"/>
      <c r="B157" s="54"/>
      <c r="C157" s="64">
        <v>4410</v>
      </c>
      <c r="D157" s="45" t="s">
        <v>67</v>
      </c>
      <c r="E157" s="56">
        <v>4500</v>
      </c>
      <c r="F157" s="47">
        <v>4500</v>
      </c>
      <c r="G157" s="42">
        <f t="shared" si="4"/>
        <v>1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ht="12.75">
      <c r="A158" s="54"/>
      <c r="B158" s="54"/>
      <c r="C158" s="44" t="s">
        <v>103</v>
      </c>
      <c r="D158" s="45" t="s">
        <v>112</v>
      </c>
      <c r="E158" s="56">
        <v>2000</v>
      </c>
      <c r="F158" s="47">
        <v>3000</v>
      </c>
      <c r="G158" s="42">
        <f t="shared" si="4"/>
        <v>1.5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252" ht="25.5">
      <c r="A159" s="54"/>
      <c r="B159" s="54"/>
      <c r="C159" s="64">
        <v>4700</v>
      </c>
      <c r="D159" s="55" t="s">
        <v>81</v>
      </c>
      <c r="E159" s="59">
        <v>5000</v>
      </c>
      <c r="F159" s="47">
        <v>5000</v>
      </c>
      <c r="G159" s="42">
        <f t="shared" si="4"/>
        <v>1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</row>
    <row r="160" spans="1:252" ht="25.5">
      <c r="A160" s="54"/>
      <c r="B160" s="54"/>
      <c r="C160" s="44" t="s">
        <v>82</v>
      </c>
      <c r="D160" s="55" t="s">
        <v>83</v>
      </c>
      <c r="E160" s="59">
        <v>500</v>
      </c>
      <c r="F160" s="47">
        <v>2000</v>
      </c>
      <c r="G160" s="42">
        <f t="shared" si="4"/>
        <v>4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</row>
    <row r="161" spans="1:252" ht="25.5">
      <c r="A161" s="54"/>
      <c r="B161" s="54"/>
      <c r="C161" s="44" t="s">
        <v>84</v>
      </c>
      <c r="D161" s="55" t="s">
        <v>85</v>
      </c>
      <c r="E161" s="59">
        <v>4000</v>
      </c>
      <c r="F161" s="47">
        <v>4000</v>
      </c>
      <c r="G161" s="42">
        <f t="shared" si="4"/>
        <v>1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</row>
    <row r="162" spans="1:252" ht="12.75">
      <c r="A162" s="66"/>
      <c r="B162" s="66"/>
      <c r="C162" s="92"/>
      <c r="D162" s="80"/>
      <c r="E162" s="69"/>
      <c r="F162" s="70"/>
      <c r="G162" s="69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</row>
    <row r="163" spans="1:252" ht="45">
      <c r="A163" s="71">
        <v>756</v>
      </c>
      <c r="B163" s="71"/>
      <c r="C163" s="93"/>
      <c r="D163" s="94" t="s">
        <v>113</v>
      </c>
      <c r="E163" s="95">
        <f>SUM(E164)</f>
        <v>87750</v>
      </c>
      <c r="F163" s="96">
        <f>SUM(F164)</f>
        <v>100000</v>
      </c>
      <c r="G163" s="53">
        <f>F163/E163</f>
        <v>1.1396011396011396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</row>
    <row r="164" spans="1:252" ht="25.5">
      <c r="A164" s="43"/>
      <c r="B164" s="43">
        <v>75647</v>
      </c>
      <c r="C164" s="90"/>
      <c r="D164" s="50" t="s">
        <v>114</v>
      </c>
      <c r="E164" s="51">
        <f>SUM(E165:E167)</f>
        <v>87750</v>
      </c>
      <c r="F164" s="52">
        <f>SUM(F165:F167)</f>
        <v>100000</v>
      </c>
      <c r="G164" s="53">
        <f>F164/E164</f>
        <v>1.1396011396011396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</row>
    <row r="165" spans="1:252" ht="12.75">
      <c r="A165" s="54"/>
      <c r="B165" s="54"/>
      <c r="C165" s="44" t="s">
        <v>115</v>
      </c>
      <c r="D165" s="55" t="s">
        <v>116</v>
      </c>
      <c r="E165" s="56">
        <v>70000</v>
      </c>
      <c r="F165" s="47">
        <v>75000</v>
      </c>
      <c r="G165" s="42">
        <f>F165/E165</f>
        <v>1.0714285714285714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</row>
    <row r="166" spans="1:252" ht="12.75">
      <c r="A166" s="54"/>
      <c r="B166" s="54"/>
      <c r="C166" s="44" t="s">
        <v>101</v>
      </c>
      <c r="D166" s="55" t="s">
        <v>66</v>
      </c>
      <c r="E166" s="56">
        <f>7500</f>
        <v>7500</v>
      </c>
      <c r="F166" s="47">
        <v>10000</v>
      </c>
      <c r="G166" s="42">
        <f>F166/E166</f>
        <v>1.3333333333333333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</row>
    <row r="167" spans="1:252" ht="12.75">
      <c r="A167" s="54"/>
      <c r="B167" s="54"/>
      <c r="C167" s="44" t="s">
        <v>18</v>
      </c>
      <c r="D167" s="45" t="s">
        <v>19</v>
      </c>
      <c r="E167" s="56">
        <v>10250</v>
      </c>
      <c r="F167" s="47">
        <v>15000</v>
      </c>
      <c r="G167" s="42">
        <f>F167/E167</f>
        <v>1.4634146341463414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</row>
    <row r="168" spans="1:252" ht="12.75">
      <c r="A168" s="66"/>
      <c r="B168" s="66"/>
      <c r="C168" s="67"/>
      <c r="D168" s="80"/>
      <c r="E168" s="69"/>
      <c r="F168" s="70"/>
      <c r="G168" s="69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</row>
    <row r="169" spans="1:252" ht="23.25" customHeight="1">
      <c r="A169" s="71">
        <v>757</v>
      </c>
      <c r="B169" s="71"/>
      <c r="C169" s="72"/>
      <c r="D169" s="91" t="s">
        <v>117</v>
      </c>
      <c r="E169" s="74">
        <f>E170+E173</f>
        <v>400000</v>
      </c>
      <c r="F169" s="75">
        <f>F170+F173</f>
        <v>747285</v>
      </c>
      <c r="G169" s="53">
        <f>F169/E169</f>
        <v>1.8682125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</row>
    <row r="170" spans="1:252" ht="25.5">
      <c r="A170" s="97"/>
      <c r="B170" s="97">
        <v>75702</v>
      </c>
      <c r="C170" s="98"/>
      <c r="D170" s="50" t="s">
        <v>118</v>
      </c>
      <c r="E170" s="51">
        <f>SUM(E171)</f>
        <v>400000</v>
      </c>
      <c r="F170" s="52">
        <f>SUM(F171)</f>
        <v>500000</v>
      </c>
      <c r="G170" s="53">
        <f>F170/E170</f>
        <v>1.25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</row>
    <row r="171" spans="1:252" ht="12.75">
      <c r="A171" s="54"/>
      <c r="B171" s="54"/>
      <c r="C171" s="44" t="s">
        <v>119</v>
      </c>
      <c r="D171" s="55" t="s">
        <v>120</v>
      </c>
      <c r="E171" s="56">
        <v>400000</v>
      </c>
      <c r="F171" s="47">
        <v>500000</v>
      </c>
      <c r="G171" s="42">
        <f>F171/E171</f>
        <v>1.25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</row>
    <row r="172" spans="1:252" ht="12.75">
      <c r="A172" s="54"/>
      <c r="B172" s="54"/>
      <c r="C172" s="44"/>
      <c r="D172" s="55"/>
      <c r="E172" s="56"/>
      <c r="F172" s="57"/>
      <c r="G172" s="4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</row>
    <row r="173" spans="1:252" ht="25.5">
      <c r="A173" s="43"/>
      <c r="B173" s="43">
        <v>75704</v>
      </c>
      <c r="C173" s="49"/>
      <c r="D173" s="50" t="s">
        <v>121</v>
      </c>
      <c r="E173" s="51"/>
      <c r="F173" s="52">
        <f>SUM(F174)</f>
        <v>247285</v>
      </c>
      <c r="G173" s="5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</row>
    <row r="174" spans="1:252" ht="12.75">
      <c r="A174" s="54"/>
      <c r="B174" s="54"/>
      <c r="C174" s="44" t="s">
        <v>122</v>
      </c>
      <c r="D174" s="55" t="s">
        <v>123</v>
      </c>
      <c r="E174" s="56"/>
      <c r="F174" s="47">
        <v>247285</v>
      </c>
      <c r="G174" s="4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</row>
    <row r="175" spans="1:252" ht="13.5" customHeight="1">
      <c r="A175" s="99"/>
      <c r="B175" s="99"/>
      <c r="C175" s="100"/>
      <c r="D175" s="68"/>
      <c r="E175" s="101"/>
      <c r="F175" s="101"/>
      <c r="G175" s="101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</row>
    <row r="176" spans="1:252" ht="26.25" customHeight="1">
      <c r="A176" s="71">
        <v>758</v>
      </c>
      <c r="B176" s="71"/>
      <c r="C176" s="72"/>
      <c r="D176" s="73" t="s">
        <v>124</v>
      </c>
      <c r="E176" s="74"/>
      <c r="F176" s="75">
        <f>SUM(F177)</f>
        <v>625000</v>
      </c>
      <c r="G176" s="53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</row>
    <row r="177" spans="1:252" ht="12.75">
      <c r="A177" s="43"/>
      <c r="B177" s="43">
        <v>75818</v>
      </c>
      <c r="C177" s="49"/>
      <c r="D177" s="58" t="s">
        <v>125</v>
      </c>
      <c r="E177" s="51"/>
      <c r="F177" s="52">
        <f>SUM(F178)</f>
        <v>625000</v>
      </c>
      <c r="G177" s="53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</row>
    <row r="178" spans="1:252" ht="12.75">
      <c r="A178" s="54"/>
      <c r="B178" s="54"/>
      <c r="C178" s="44" t="s">
        <v>126</v>
      </c>
      <c r="D178" s="45" t="s">
        <v>127</v>
      </c>
      <c r="E178" s="56"/>
      <c r="F178" s="47">
        <v>625000</v>
      </c>
      <c r="G178" s="4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</row>
    <row r="179" spans="1:252" ht="12.75">
      <c r="A179" s="54"/>
      <c r="B179" s="54"/>
      <c r="C179" s="44"/>
      <c r="D179" s="45" t="s">
        <v>128</v>
      </c>
      <c r="E179" s="56"/>
      <c r="F179" s="57">
        <v>300000</v>
      </c>
      <c r="G179" s="42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</row>
    <row r="180" spans="1:252" ht="12.75">
      <c r="A180" s="54"/>
      <c r="B180" s="54"/>
      <c r="C180" s="79"/>
      <c r="D180" s="84" t="s">
        <v>129</v>
      </c>
      <c r="E180" s="59"/>
      <c r="F180" s="60">
        <v>300000</v>
      </c>
      <c r="G180" s="42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</row>
    <row r="181" spans="1:252" ht="12.75">
      <c r="A181" s="66"/>
      <c r="B181" s="66"/>
      <c r="C181" s="67"/>
      <c r="D181" s="80" t="s">
        <v>130</v>
      </c>
      <c r="E181" s="69"/>
      <c r="F181" s="70">
        <v>25000</v>
      </c>
      <c r="G181" s="69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</row>
    <row r="182" spans="1:252" ht="25.5" customHeight="1">
      <c r="A182" s="71">
        <v>801</v>
      </c>
      <c r="B182" s="71"/>
      <c r="C182" s="72"/>
      <c r="D182" s="73" t="s">
        <v>131</v>
      </c>
      <c r="E182" s="74">
        <f>E183+E208+E219+E243+E265+E275+E296+E299+E302</f>
        <v>30665430</v>
      </c>
      <c r="F182" s="75">
        <f>F183+F208+F219+F243+F265+F275+F296+F299+F302</f>
        <v>31110046</v>
      </c>
      <c r="G182" s="53">
        <f aca="true" t="shared" si="5" ref="G182:G204">F182/E182</f>
        <v>1.0144989325113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</row>
    <row r="183" spans="1:252" ht="15.75" customHeight="1">
      <c r="A183" s="43"/>
      <c r="B183" s="43">
        <v>80101</v>
      </c>
      <c r="C183" s="49"/>
      <c r="D183" s="58" t="s">
        <v>132</v>
      </c>
      <c r="E183" s="51">
        <f>SUM(E184:E206)</f>
        <v>15449642</v>
      </c>
      <c r="F183" s="52">
        <f>SUM(F184:F206)</f>
        <v>15348180</v>
      </c>
      <c r="G183" s="53">
        <f t="shared" si="5"/>
        <v>0.9934327280852203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</row>
    <row r="184" spans="1:252" ht="12.75">
      <c r="A184" s="54"/>
      <c r="B184" s="54"/>
      <c r="C184" s="64">
        <v>2510</v>
      </c>
      <c r="D184" s="55" t="s">
        <v>133</v>
      </c>
      <c r="E184" s="46">
        <v>8482954</v>
      </c>
      <c r="F184" s="47">
        <v>8720000</v>
      </c>
      <c r="G184" s="42">
        <f t="shared" si="5"/>
        <v>1.0279438035382487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</row>
    <row r="185" spans="1:252" ht="12.75">
      <c r="A185" s="54"/>
      <c r="B185" s="54"/>
      <c r="C185" s="44" t="s">
        <v>99</v>
      </c>
      <c r="D185" s="55" t="s">
        <v>134</v>
      </c>
      <c r="E185" s="46">
        <v>245000</v>
      </c>
      <c r="F185" s="47">
        <v>254700</v>
      </c>
      <c r="G185" s="42">
        <f t="shared" si="5"/>
        <v>1.039591836734694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</row>
    <row r="186" spans="1:252" ht="12.75">
      <c r="A186" s="54"/>
      <c r="B186" s="54"/>
      <c r="C186" s="44" t="s">
        <v>135</v>
      </c>
      <c r="D186" s="45" t="s">
        <v>136</v>
      </c>
      <c r="E186" s="46">
        <v>6363</v>
      </c>
      <c r="F186" s="47">
        <v>22000</v>
      </c>
      <c r="G186" s="42">
        <f t="shared" si="5"/>
        <v>3.4574886060034573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</row>
    <row r="187" spans="1:252" ht="12.75">
      <c r="A187" s="54"/>
      <c r="B187" s="54"/>
      <c r="C187" s="44" t="s">
        <v>107</v>
      </c>
      <c r="D187" s="45" t="s">
        <v>61</v>
      </c>
      <c r="E187" s="46">
        <v>3550000</v>
      </c>
      <c r="F187" s="47">
        <v>3780000</v>
      </c>
      <c r="G187" s="42">
        <f t="shared" si="5"/>
        <v>1.064788732394366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1:252" ht="12.75">
      <c r="A188" s="54"/>
      <c r="B188" s="54"/>
      <c r="C188" s="44" t="s">
        <v>108</v>
      </c>
      <c r="D188" s="45" t="s">
        <v>62</v>
      </c>
      <c r="E188" s="46">
        <v>261324</v>
      </c>
      <c r="F188" s="47">
        <v>313905</v>
      </c>
      <c r="G188" s="42">
        <f t="shared" si="5"/>
        <v>1.2012099921935988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1:252" ht="12.75">
      <c r="A189" s="54"/>
      <c r="B189" s="54"/>
      <c r="C189" s="44" t="s">
        <v>51</v>
      </c>
      <c r="D189" s="45" t="s">
        <v>52</v>
      </c>
      <c r="E189" s="46">
        <v>610000</v>
      </c>
      <c r="F189" s="47">
        <v>670619</v>
      </c>
      <c r="G189" s="42">
        <f t="shared" si="5"/>
        <v>1.0993754098360655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1:252" ht="12.75">
      <c r="A190" s="54"/>
      <c r="B190" s="54"/>
      <c r="C190" s="44" t="s">
        <v>53</v>
      </c>
      <c r="D190" s="45" t="s">
        <v>54</v>
      </c>
      <c r="E190" s="46">
        <v>95000</v>
      </c>
      <c r="F190" s="47">
        <v>107125</v>
      </c>
      <c r="G190" s="42">
        <f t="shared" si="5"/>
        <v>1.1276315789473683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1:252" ht="12.75">
      <c r="A191" s="54"/>
      <c r="B191" s="54"/>
      <c r="C191" s="44" t="s">
        <v>101</v>
      </c>
      <c r="D191" s="45" t="s">
        <v>93</v>
      </c>
      <c r="E191" s="46">
        <v>153500</v>
      </c>
      <c r="F191" s="47">
        <v>205455</v>
      </c>
      <c r="G191" s="42">
        <f t="shared" si="5"/>
        <v>1.3384690553745928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1:252" ht="12.75">
      <c r="A192" s="54"/>
      <c r="B192" s="54"/>
      <c r="C192" s="44" t="s">
        <v>137</v>
      </c>
      <c r="D192" s="55" t="s">
        <v>138</v>
      </c>
      <c r="E192" s="46">
        <v>20000</v>
      </c>
      <c r="F192" s="47">
        <v>30000</v>
      </c>
      <c r="G192" s="42">
        <f t="shared" si="5"/>
        <v>1.5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</row>
    <row r="193" spans="1:252" ht="12.75">
      <c r="A193" s="54"/>
      <c r="B193" s="54"/>
      <c r="C193" s="44" t="s">
        <v>102</v>
      </c>
      <c r="D193" s="45" t="s">
        <v>72</v>
      </c>
      <c r="E193" s="46">
        <v>300000</v>
      </c>
      <c r="F193" s="47">
        <v>346200</v>
      </c>
      <c r="G193" s="42">
        <f t="shared" si="5"/>
        <v>1.154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1:252" ht="12.75">
      <c r="A194" s="54"/>
      <c r="B194" s="54"/>
      <c r="C194" s="44" t="s">
        <v>34</v>
      </c>
      <c r="D194" s="45" t="s">
        <v>35</v>
      </c>
      <c r="E194" s="46">
        <v>150000</v>
      </c>
      <c r="F194" s="47">
        <v>120000</v>
      </c>
      <c r="G194" s="42">
        <f t="shared" si="5"/>
        <v>0.8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1:252" ht="12.75">
      <c r="A195" s="54"/>
      <c r="B195" s="54"/>
      <c r="C195" s="44" t="s">
        <v>109</v>
      </c>
      <c r="D195" s="45" t="s">
        <v>73</v>
      </c>
      <c r="E195" s="46">
        <v>2100</v>
      </c>
      <c r="F195" s="47">
        <v>5650</v>
      </c>
      <c r="G195" s="42">
        <f t="shared" si="5"/>
        <v>2.6904761904761907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1:252" ht="12.75">
      <c r="A196" s="54"/>
      <c r="B196" s="54"/>
      <c r="C196" s="44" t="s">
        <v>18</v>
      </c>
      <c r="D196" s="45" t="s">
        <v>19</v>
      </c>
      <c r="E196" s="46">
        <v>60400</v>
      </c>
      <c r="F196" s="47">
        <v>86740</v>
      </c>
      <c r="G196" s="42">
        <f t="shared" si="5"/>
        <v>1.4360927152317882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1:252" ht="12.75">
      <c r="A197" s="54"/>
      <c r="B197" s="54"/>
      <c r="C197" s="44" t="s">
        <v>139</v>
      </c>
      <c r="D197" s="55" t="s">
        <v>74</v>
      </c>
      <c r="E197" s="46">
        <v>4800</v>
      </c>
      <c r="F197" s="47">
        <v>9351</v>
      </c>
      <c r="G197" s="42">
        <f t="shared" si="5"/>
        <v>1.948125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1:252" ht="25.5">
      <c r="A198" s="54"/>
      <c r="B198" s="54"/>
      <c r="C198" s="44" t="s">
        <v>77</v>
      </c>
      <c r="D198" s="55" t="s">
        <v>78</v>
      </c>
      <c r="E198" s="46">
        <v>11700</v>
      </c>
      <c r="F198" s="47">
        <v>19360</v>
      </c>
      <c r="G198" s="42">
        <f t="shared" si="5"/>
        <v>1.6547008547008546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1:252" ht="12.75">
      <c r="A199" s="54"/>
      <c r="B199" s="54"/>
      <c r="C199" s="44" t="s">
        <v>140</v>
      </c>
      <c r="D199" s="45" t="s">
        <v>67</v>
      </c>
      <c r="E199" s="46">
        <v>3600</v>
      </c>
      <c r="F199" s="47">
        <v>5900</v>
      </c>
      <c r="G199" s="42">
        <f t="shared" si="5"/>
        <v>1.6388888888888888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1:252" ht="12.75">
      <c r="A200" s="54"/>
      <c r="B200" s="54"/>
      <c r="C200" s="44" t="s">
        <v>103</v>
      </c>
      <c r="D200" s="45" t="s">
        <v>141</v>
      </c>
      <c r="E200" s="46">
        <v>4750</v>
      </c>
      <c r="F200" s="47">
        <v>14570</v>
      </c>
      <c r="G200" s="42">
        <f t="shared" si="5"/>
        <v>3.0673684210526315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1:252" ht="12.75">
      <c r="A201" s="54"/>
      <c r="B201" s="54"/>
      <c r="C201" s="44" t="s">
        <v>142</v>
      </c>
      <c r="D201" s="55" t="s">
        <v>143</v>
      </c>
      <c r="E201" s="46">
        <v>221051</v>
      </c>
      <c r="F201" s="47">
        <v>251005</v>
      </c>
      <c r="G201" s="42">
        <f t="shared" si="5"/>
        <v>1.1355071906483118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</row>
    <row r="202" spans="1:252" ht="25.5">
      <c r="A202" s="54"/>
      <c r="B202" s="54"/>
      <c r="C202" s="44" t="s">
        <v>82</v>
      </c>
      <c r="D202" s="55" t="s">
        <v>83</v>
      </c>
      <c r="E202" s="46">
        <v>300</v>
      </c>
      <c r="F202" s="47">
        <v>4500</v>
      </c>
      <c r="G202" s="42">
        <f t="shared" si="5"/>
        <v>15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1:252" ht="25.5">
      <c r="A203" s="54"/>
      <c r="B203" s="54"/>
      <c r="C203" s="44" t="s">
        <v>84</v>
      </c>
      <c r="D203" s="55" t="s">
        <v>85</v>
      </c>
      <c r="E203" s="46">
        <v>6800</v>
      </c>
      <c r="F203" s="47">
        <v>21100</v>
      </c>
      <c r="G203" s="42">
        <f t="shared" si="5"/>
        <v>3.1029411764705883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1:252" ht="12.75">
      <c r="A204" s="54"/>
      <c r="B204" s="54"/>
      <c r="C204" s="64">
        <v>6050</v>
      </c>
      <c r="D204" s="45" t="s">
        <v>13</v>
      </c>
      <c r="E204" s="46">
        <f>1105000</f>
        <v>1105000</v>
      </c>
      <c r="F204" s="47">
        <v>360000</v>
      </c>
      <c r="G204" s="42">
        <f t="shared" si="5"/>
        <v>0.3257918552036199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1:252" ht="12.75">
      <c r="A205" s="54"/>
      <c r="B205" s="54"/>
      <c r="C205" s="44" t="s">
        <v>15</v>
      </c>
      <c r="D205" s="45" t="s">
        <v>13</v>
      </c>
      <c r="E205" s="46">
        <f>65000</f>
        <v>65000</v>
      </c>
      <c r="F205" s="47"/>
      <c r="G205" s="42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1:252" ht="38.25">
      <c r="A206" s="54"/>
      <c r="B206" s="54"/>
      <c r="C206" s="44" t="s">
        <v>40</v>
      </c>
      <c r="D206" s="55" t="s">
        <v>41</v>
      </c>
      <c r="E206" s="46">
        <v>90000</v>
      </c>
      <c r="F206" s="47"/>
      <c r="G206" s="4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1:252" ht="12.75">
      <c r="A207" s="54"/>
      <c r="B207" s="54"/>
      <c r="C207" s="64"/>
      <c r="D207" s="55"/>
      <c r="E207" s="46"/>
      <c r="F207" s="47"/>
      <c r="G207" s="42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1:252" ht="27" customHeight="1">
      <c r="A208" s="43"/>
      <c r="B208" s="43">
        <v>80103</v>
      </c>
      <c r="C208" s="90"/>
      <c r="D208" s="50" t="s">
        <v>144</v>
      </c>
      <c r="E208" s="51">
        <f>SUM(E209:E217)</f>
        <v>531386</v>
      </c>
      <c r="F208" s="52">
        <f>SUM(F209:F217)</f>
        <v>574134</v>
      </c>
      <c r="G208" s="53">
        <f aca="true" t="shared" si="6" ref="G208:G217">F208/E208</f>
        <v>1.0804462292947123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1:252" ht="28.5" customHeight="1">
      <c r="A209" s="54"/>
      <c r="B209" s="54"/>
      <c r="C209" s="64">
        <v>3020</v>
      </c>
      <c r="D209" s="55" t="s">
        <v>134</v>
      </c>
      <c r="E209" s="46">
        <v>32000</v>
      </c>
      <c r="F209" s="47">
        <v>33855</v>
      </c>
      <c r="G209" s="42">
        <f t="shared" si="6"/>
        <v>1.05796875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1:252" ht="12.75">
      <c r="A210" s="54"/>
      <c r="B210" s="54"/>
      <c r="C210" s="64">
        <v>4010</v>
      </c>
      <c r="D210" s="55" t="s">
        <v>61</v>
      </c>
      <c r="E210" s="46">
        <v>360000</v>
      </c>
      <c r="F210" s="47">
        <v>375625</v>
      </c>
      <c r="G210" s="42">
        <f t="shared" si="6"/>
        <v>1.0434027777777777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1:252" ht="12.75">
      <c r="A211" s="54"/>
      <c r="B211" s="54"/>
      <c r="C211" s="64">
        <v>4040</v>
      </c>
      <c r="D211" s="55" t="s">
        <v>62</v>
      </c>
      <c r="E211" s="46">
        <v>27502</v>
      </c>
      <c r="F211" s="47">
        <v>32243</v>
      </c>
      <c r="G211" s="42">
        <f t="shared" si="6"/>
        <v>1.1723874627299833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1:252" ht="12.75">
      <c r="A212" s="54"/>
      <c r="B212" s="54"/>
      <c r="C212" s="64">
        <v>4110</v>
      </c>
      <c r="D212" s="55" t="s">
        <v>52</v>
      </c>
      <c r="E212" s="46">
        <v>65600</v>
      </c>
      <c r="F212" s="47">
        <v>65085</v>
      </c>
      <c r="G212" s="42">
        <f t="shared" si="6"/>
        <v>0.9921493902439025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</row>
    <row r="213" spans="1:252" ht="12.75">
      <c r="A213" s="54"/>
      <c r="B213" s="54"/>
      <c r="C213" s="64">
        <v>4120</v>
      </c>
      <c r="D213" s="55" t="s">
        <v>54</v>
      </c>
      <c r="E213" s="46">
        <v>10900</v>
      </c>
      <c r="F213" s="47">
        <v>10362</v>
      </c>
      <c r="G213" s="42">
        <f t="shared" si="6"/>
        <v>0.9506422018348624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1:252" ht="12.75">
      <c r="A214" s="54"/>
      <c r="B214" s="54"/>
      <c r="C214" s="64">
        <v>4210</v>
      </c>
      <c r="D214" s="55" t="s">
        <v>93</v>
      </c>
      <c r="E214" s="46">
        <v>6000</v>
      </c>
      <c r="F214" s="47">
        <v>17600</v>
      </c>
      <c r="G214" s="42">
        <f t="shared" si="6"/>
        <v>2.933333333333333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1:252" ht="12.75">
      <c r="A215" s="54"/>
      <c r="B215" s="54"/>
      <c r="C215" s="44" t="s">
        <v>137</v>
      </c>
      <c r="D215" s="45" t="s">
        <v>138</v>
      </c>
      <c r="E215" s="46">
        <v>6000</v>
      </c>
      <c r="F215" s="47">
        <v>8350</v>
      </c>
      <c r="G215" s="42">
        <f t="shared" si="6"/>
        <v>1.3916666666666666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1:252" ht="12.75">
      <c r="A216" s="54"/>
      <c r="B216" s="54"/>
      <c r="C216" s="64">
        <v>4300</v>
      </c>
      <c r="D216" s="55" t="s">
        <v>19</v>
      </c>
      <c r="E216" s="46">
        <v>3000</v>
      </c>
      <c r="F216" s="47">
        <v>6200</v>
      </c>
      <c r="G216" s="42">
        <f t="shared" si="6"/>
        <v>2.066666666666667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1:252" ht="12.75">
      <c r="A217" s="54"/>
      <c r="B217" s="54"/>
      <c r="C217" s="64">
        <v>4440</v>
      </c>
      <c r="D217" s="55" t="s">
        <v>143</v>
      </c>
      <c r="E217" s="46">
        <v>20384</v>
      </c>
      <c r="F217" s="47">
        <v>24814</v>
      </c>
      <c r="G217" s="42">
        <f t="shared" si="6"/>
        <v>1.2173273155416013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1:252" ht="12.75">
      <c r="A218" s="54"/>
      <c r="B218" s="54"/>
      <c r="C218" s="44"/>
      <c r="D218" s="45"/>
      <c r="E218" s="46"/>
      <c r="F218" s="47"/>
      <c r="G218" s="42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1:252" ht="12.75">
      <c r="A219" s="43"/>
      <c r="B219" s="43">
        <v>80104</v>
      </c>
      <c r="C219" s="49"/>
      <c r="D219" s="58" t="s">
        <v>145</v>
      </c>
      <c r="E219" s="51">
        <f>SUM(E220:E241)</f>
        <v>5066052</v>
      </c>
      <c r="F219" s="52">
        <f>SUM(F220:F241)</f>
        <v>5160802</v>
      </c>
      <c r="G219" s="53">
        <f aca="true" t="shared" si="7" ref="G219:G240">F219/E219</f>
        <v>1.0187029268550738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1:252" ht="12.75">
      <c r="A220" s="54"/>
      <c r="B220" s="54"/>
      <c r="C220" s="64">
        <v>2510</v>
      </c>
      <c r="D220" s="45" t="s">
        <v>146</v>
      </c>
      <c r="E220" s="46">
        <v>3491153</v>
      </c>
      <c r="F220" s="47">
        <v>4040000</v>
      </c>
      <c r="G220" s="42">
        <f t="shared" si="7"/>
        <v>1.1572108125882767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</row>
    <row r="221" spans="1:252" ht="12.75">
      <c r="A221" s="54"/>
      <c r="B221" s="54"/>
      <c r="C221" s="44" t="s">
        <v>99</v>
      </c>
      <c r="D221" s="55" t="s">
        <v>134</v>
      </c>
      <c r="E221" s="46">
        <v>2290</v>
      </c>
      <c r="F221" s="47">
        <v>5005</v>
      </c>
      <c r="G221" s="42">
        <f t="shared" si="7"/>
        <v>2.185589519650655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1:252" ht="12.75">
      <c r="A222" s="54"/>
      <c r="B222" s="54"/>
      <c r="C222" s="44" t="s">
        <v>107</v>
      </c>
      <c r="D222" s="45" t="s">
        <v>61</v>
      </c>
      <c r="E222" s="46">
        <v>616584</v>
      </c>
      <c r="F222" s="47">
        <v>708563</v>
      </c>
      <c r="G222" s="42">
        <f t="shared" si="7"/>
        <v>1.1491751326664332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1:252" ht="12.75">
      <c r="A223" s="54"/>
      <c r="B223" s="54"/>
      <c r="C223" s="44" t="s">
        <v>108</v>
      </c>
      <c r="D223" s="45" t="s">
        <v>62</v>
      </c>
      <c r="E223" s="46">
        <v>37595</v>
      </c>
      <c r="F223" s="47">
        <v>46500</v>
      </c>
      <c r="G223" s="42">
        <f t="shared" si="7"/>
        <v>1.2368666046016759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1:252" ht="12.75">
      <c r="A224" s="54"/>
      <c r="B224" s="54"/>
      <c r="C224" s="44" t="s">
        <v>51</v>
      </c>
      <c r="D224" s="45" t="s">
        <v>52</v>
      </c>
      <c r="E224" s="46">
        <v>94800</v>
      </c>
      <c r="F224" s="47">
        <v>108700</v>
      </c>
      <c r="G224" s="42">
        <f t="shared" si="7"/>
        <v>1.1466244725738397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1:252" ht="12.75">
      <c r="A225" s="54"/>
      <c r="B225" s="54"/>
      <c r="C225" s="44" t="s">
        <v>53</v>
      </c>
      <c r="D225" s="45" t="s">
        <v>54</v>
      </c>
      <c r="E225" s="46">
        <v>14300</v>
      </c>
      <c r="F225" s="47">
        <v>17400</v>
      </c>
      <c r="G225" s="42">
        <f t="shared" si="7"/>
        <v>1.2167832167832169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1:252" ht="12.75">
      <c r="A226" s="54"/>
      <c r="B226" s="54"/>
      <c r="C226" s="44" t="s">
        <v>88</v>
      </c>
      <c r="D226" s="45" t="s">
        <v>55</v>
      </c>
      <c r="E226" s="46">
        <v>24300</v>
      </c>
      <c r="F226" s="47">
        <v>15000</v>
      </c>
      <c r="G226" s="42">
        <f t="shared" si="7"/>
        <v>0.6172839506172839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</row>
    <row r="227" spans="1:252" ht="12.75">
      <c r="A227" s="54"/>
      <c r="B227" s="54"/>
      <c r="C227" s="44" t="s">
        <v>101</v>
      </c>
      <c r="D227" s="45" t="s">
        <v>93</v>
      </c>
      <c r="E227" s="46">
        <v>47018</v>
      </c>
      <c r="F227" s="47">
        <v>45000</v>
      </c>
      <c r="G227" s="42">
        <f t="shared" si="7"/>
        <v>0.9570802671317368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1:252" ht="12.75">
      <c r="A228" s="54"/>
      <c r="B228" s="54"/>
      <c r="C228" s="44" t="s">
        <v>137</v>
      </c>
      <c r="D228" s="45" t="s">
        <v>138</v>
      </c>
      <c r="E228" s="46">
        <v>3000</v>
      </c>
      <c r="F228" s="47">
        <v>11000</v>
      </c>
      <c r="G228" s="42">
        <f t="shared" si="7"/>
        <v>3.6666666666666665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1:252" ht="12.75">
      <c r="A229" s="54"/>
      <c r="B229" s="54"/>
      <c r="C229" s="44" t="s">
        <v>102</v>
      </c>
      <c r="D229" s="45" t="s">
        <v>72</v>
      </c>
      <c r="E229" s="46">
        <v>49000</v>
      </c>
      <c r="F229" s="47">
        <v>57500</v>
      </c>
      <c r="G229" s="42">
        <f t="shared" si="7"/>
        <v>1.1734693877551021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1:252" ht="12.75">
      <c r="A230" s="54"/>
      <c r="B230" s="54"/>
      <c r="C230" s="44" t="s">
        <v>34</v>
      </c>
      <c r="D230" s="45" t="s">
        <v>35</v>
      </c>
      <c r="E230" s="46">
        <v>6100</v>
      </c>
      <c r="F230" s="47">
        <v>10200</v>
      </c>
      <c r="G230" s="42">
        <f t="shared" si="7"/>
        <v>1.6721311475409837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1:252" ht="12.75">
      <c r="A231" s="54"/>
      <c r="B231" s="54"/>
      <c r="C231" s="44" t="s">
        <v>109</v>
      </c>
      <c r="D231" s="45" t="s">
        <v>73</v>
      </c>
      <c r="E231" s="46">
        <v>300</v>
      </c>
      <c r="F231" s="47">
        <v>800</v>
      </c>
      <c r="G231" s="42">
        <f t="shared" si="7"/>
        <v>2.6666666666666665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1:252" ht="12.75">
      <c r="A232" s="54"/>
      <c r="B232" s="54"/>
      <c r="C232" s="44" t="s">
        <v>18</v>
      </c>
      <c r="D232" s="45" t="s">
        <v>19</v>
      </c>
      <c r="E232" s="46">
        <v>30000</v>
      </c>
      <c r="F232" s="47">
        <v>32530</v>
      </c>
      <c r="G232" s="42">
        <f t="shared" si="7"/>
        <v>1.0843333333333334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1:252" ht="12.75">
      <c r="A233" s="54"/>
      <c r="B233" s="54"/>
      <c r="C233" s="44" t="s">
        <v>139</v>
      </c>
      <c r="D233" s="55" t="s">
        <v>74</v>
      </c>
      <c r="E233" s="46">
        <v>800</v>
      </c>
      <c r="F233" s="47">
        <v>800</v>
      </c>
      <c r="G233" s="42">
        <f t="shared" si="7"/>
        <v>1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1:252" ht="25.5">
      <c r="A234" s="54"/>
      <c r="B234" s="54"/>
      <c r="C234" s="44" t="s">
        <v>77</v>
      </c>
      <c r="D234" s="55" t="s">
        <v>78</v>
      </c>
      <c r="E234" s="46">
        <v>2600</v>
      </c>
      <c r="F234" s="47">
        <v>2900</v>
      </c>
      <c r="G234" s="42">
        <f t="shared" si="7"/>
        <v>1.1153846153846154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1:252" ht="12.75">
      <c r="A235" s="54"/>
      <c r="B235" s="54"/>
      <c r="C235" s="44" t="s">
        <v>140</v>
      </c>
      <c r="D235" s="45" t="s">
        <v>67</v>
      </c>
      <c r="E235" s="46">
        <v>450</v>
      </c>
      <c r="F235" s="47">
        <v>500</v>
      </c>
      <c r="G235" s="42">
        <f t="shared" si="7"/>
        <v>1.1111111111111112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1:252" ht="12.75">
      <c r="A236" s="54"/>
      <c r="B236" s="54"/>
      <c r="C236" s="44" t="s">
        <v>103</v>
      </c>
      <c r="D236" s="45" t="s">
        <v>141</v>
      </c>
      <c r="E236" s="46">
        <v>300</v>
      </c>
      <c r="F236" s="47">
        <v>1000</v>
      </c>
      <c r="G236" s="42">
        <f t="shared" si="7"/>
        <v>3.3333333333333335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1:252" ht="12.75">
      <c r="A237" s="54"/>
      <c r="B237" s="54"/>
      <c r="C237" s="44" t="s">
        <v>142</v>
      </c>
      <c r="D237" s="55" t="s">
        <v>143</v>
      </c>
      <c r="E237" s="46">
        <v>42000</v>
      </c>
      <c r="F237" s="47">
        <v>46804</v>
      </c>
      <c r="G237" s="42">
        <f t="shared" si="7"/>
        <v>1.1143809523809525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1:252" ht="25.5">
      <c r="A238" s="54"/>
      <c r="B238" s="54"/>
      <c r="C238" s="64">
        <v>4700</v>
      </c>
      <c r="D238" s="55" t="s">
        <v>81</v>
      </c>
      <c r="E238" s="46">
        <v>530</v>
      </c>
      <c r="F238" s="47">
        <v>5500</v>
      </c>
      <c r="G238" s="42">
        <f t="shared" si="7"/>
        <v>10.377358490566039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1:252" ht="25.5">
      <c r="A239" s="54"/>
      <c r="B239" s="54"/>
      <c r="C239" s="44" t="s">
        <v>82</v>
      </c>
      <c r="D239" s="55" t="s">
        <v>83</v>
      </c>
      <c r="E239" s="46">
        <v>500</v>
      </c>
      <c r="F239" s="47">
        <v>1000</v>
      </c>
      <c r="G239" s="42">
        <f t="shared" si="7"/>
        <v>2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1:252" ht="25.5">
      <c r="A240" s="54"/>
      <c r="B240" s="54"/>
      <c r="C240" s="44" t="s">
        <v>84</v>
      </c>
      <c r="D240" s="55" t="s">
        <v>85</v>
      </c>
      <c r="E240" s="46">
        <v>1000</v>
      </c>
      <c r="F240" s="47">
        <v>4100</v>
      </c>
      <c r="G240" s="42">
        <f t="shared" si="7"/>
        <v>4.1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1:252" ht="12.75">
      <c r="A241" s="54"/>
      <c r="B241" s="54"/>
      <c r="C241" s="64">
        <v>6050</v>
      </c>
      <c r="D241" s="45" t="s">
        <v>13</v>
      </c>
      <c r="E241" s="46">
        <v>601432</v>
      </c>
      <c r="F241" s="47"/>
      <c r="G241" s="42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1:252" ht="12.75">
      <c r="A242" s="54"/>
      <c r="B242" s="54"/>
      <c r="C242" s="44"/>
      <c r="D242" s="45"/>
      <c r="E242" s="56"/>
      <c r="F242" s="57"/>
      <c r="G242" s="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1:252" ht="12.75">
      <c r="A243" s="43"/>
      <c r="B243" s="43">
        <v>80110</v>
      </c>
      <c r="C243" s="49"/>
      <c r="D243" s="58" t="s">
        <v>147</v>
      </c>
      <c r="E243" s="51">
        <f>SUM(E244:E263)</f>
        <v>8064872</v>
      </c>
      <c r="F243" s="52">
        <f>SUM(F244:F263)</f>
        <v>8339191</v>
      </c>
      <c r="G243" s="53">
        <f aca="true" t="shared" si="8" ref="G243:G263">F243/E243</f>
        <v>1.0340140550277797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1:252" ht="12.75">
      <c r="A244" s="54"/>
      <c r="B244" s="54"/>
      <c r="C244" s="64">
        <v>2510</v>
      </c>
      <c r="D244" s="45" t="s">
        <v>146</v>
      </c>
      <c r="E244" s="46">
        <v>6251082</v>
      </c>
      <c r="F244" s="47">
        <v>6336000</v>
      </c>
      <c r="G244" s="42">
        <f t="shared" si="8"/>
        <v>1.01358452824647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1:252" ht="12.75">
      <c r="A245" s="54"/>
      <c r="B245" s="54"/>
      <c r="C245" s="44" t="s">
        <v>99</v>
      </c>
      <c r="D245" s="45" t="s">
        <v>134</v>
      </c>
      <c r="E245" s="46">
        <v>42000</v>
      </c>
      <c r="F245" s="47">
        <v>42270</v>
      </c>
      <c r="G245" s="42">
        <f t="shared" si="8"/>
        <v>1.0064285714285715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1:252" ht="12.75">
      <c r="A246" s="54"/>
      <c r="B246" s="54"/>
      <c r="C246" s="44" t="s">
        <v>135</v>
      </c>
      <c r="D246" s="45" t="s">
        <v>136</v>
      </c>
      <c r="E246" s="46">
        <v>6096</v>
      </c>
      <c r="F246" s="47">
        <v>23000</v>
      </c>
      <c r="G246" s="42">
        <f t="shared" si="8"/>
        <v>3.772965879265092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1:252" ht="12.75">
      <c r="A247" s="54"/>
      <c r="B247" s="54"/>
      <c r="C247" s="44" t="s">
        <v>107</v>
      </c>
      <c r="D247" s="45" t="s">
        <v>61</v>
      </c>
      <c r="E247" s="46">
        <v>1200000</v>
      </c>
      <c r="F247" s="47">
        <v>1303370</v>
      </c>
      <c r="G247" s="42">
        <f t="shared" si="8"/>
        <v>1.0861416666666666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1:252" ht="12.75">
      <c r="A248" s="54"/>
      <c r="B248" s="54"/>
      <c r="C248" s="44" t="s">
        <v>108</v>
      </c>
      <c r="D248" s="45" t="s">
        <v>62</v>
      </c>
      <c r="E248" s="46">
        <v>87976</v>
      </c>
      <c r="F248" s="47">
        <v>106283</v>
      </c>
      <c r="G248" s="42">
        <f t="shared" si="8"/>
        <v>1.2080908429571702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1:252" ht="12.75">
      <c r="A249" s="54"/>
      <c r="B249" s="54"/>
      <c r="C249" s="44" t="s">
        <v>51</v>
      </c>
      <c r="D249" s="45" t="s">
        <v>52</v>
      </c>
      <c r="E249" s="46">
        <v>202000</v>
      </c>
      <c r="F249" s="47">
        <v>221481</v>
      </c>
      <c r="G249" s="42">
        <f t="shared" si="8"/>
        <v>1.096440594059406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2" ht="12.75">
      <c r="A250" s="54"/>
      <c r="B250" s="54"/>
      <c r="C250" s="44" t="s">
        <v>53</v>
      </c>
      <c r="D250" s="45" t="s">
        <v>54</v>
      </c>
      <c r="E250" s="46">
        <v>31480</v>
      </c>
      <c r="F250" s="47">
        <v>35236</v>
      </c>
      <c r="G250" s="42">
        <f t="shared" si="8"/>
        <v>1.1193138500635325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</row>
    <row r="251" spans="1:252" ht="12.75">
      <c r="A251" s="54"/>
      <c r="B251" s="54"/>
      <c r="C251" s="44" t="s">
        <v>101</v>
      </c>
      <c r="D251" s="45" t="s">
        <v>93</v>
      </c>
      <c r="E251" s="46">
        <v>24000</v>
      </c>
      <c r="F251" s="47">
        <v>30640</v>
      </c>
      <c r="G251" s="42">
        <f t="shared" si="8"/>
        <v>1.2766666666666666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</row>
    <row r="252" spans="1:252" ht="12.75">
      <c r="A252" s="54"/>
      <c r="B252" s="54"/>
      <c r="C252" s="44" t="s">
        <v>137</v>
      </c>
      <c r="D252" s="45" t="s">
        <v>138</v>
      </c>
      <c r="E252" s="46">
        <v>9500</v>
      </c>
      <c r="F252" s="47">
        <v>16970</v>
      </c>
      <c r="G252" s="42">
        <f t="shared" si="8"/>
        <v>1.7863157894736843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</row>
    <row r="253" spans="1:252" ht="12.75">
      <c r="A253" s="54"/>
      <c r="B253" s="54"/>
      <c r="C253" s="44" t="s">
        <v>102</v>
      </c>
      <c r="D253" s="45" t="s">
        <v>72</v>
      </c>
      <c r="E253" s="46">
        <v>70000</v>
      </c>
      <c r="F253" s="47">
        <v>80700</v>
      </c>
      <c r="G253" s="42">
        <f t="shared" si="8"/>
        <v>1.1528571428571428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</row>
    <row r="254" spans="1:252" ht="12.75">
      <c r="A254" s="54"/>
      <c r="B254" s="54"/>
      <c r="C254" s="44" t="s">
        <v>34</v>
      </c>
      <c r="D254" s="45" t="s">
        <v>35</v>
      </c>
      <c r="E254" s="46">
        <v>30000</v>
      </c>
      <c r="F254" s="47">
        <v>19500</v>
      </c>
      <c r="G254" s="42">
        <f t="shared" si="8"/>
        <v>0.65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</row>
    <row r="255" spans="1:252" ht="12.75">
      <c r="A255" s="54"/>
      <c r="B255" s="54"/>
      <c r="C255" s="44" t="s">
        <v>109</v>
      </c>
      <c r="D255" s="45" t="s">
        <v>73</v>
      </c>
      <c r="E255" s="46">
        <v>1400</v>
      </c>
      <c r="F255" s="47">
        <v>1850</v>
      </c>
      <c r="G255" s="42">
        <f t="shared" si="8"/>
        <v>1.3214285714285714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</row>
    <row r="256" spans="1:252" ht="12.75">
      <c r="A256" s="54"/>
      <c r="B256" s="54"/>
      <c r="C256" s="44" t="s">
        <v>18</v>
      </c>
      <c r="D256" s="45" t="s">
        <v>19</v>
      </c>
      <c r="E256" s="46">
        <v>12000</v>
      </c>
      <c r="F256" s="47">
        <v>14800</v>
      </c>
      <c r="G256" s="42">
        <f t="shared" si="8"/>
        <v>1.2333333333333334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</row>
    <row r="257" spans="1:252" ht="12.75">
      <c r="A257" s="54"/>
      <c r="B257" s="54"/>
      <c r="C257" s="44" t="s">
        <v>139</v>
      </c>
      <c r="D257" s="55" t="s">
        <v>74</v>
      </c>
      <c r="E257" s="46">
        <v>3800</v>
      </c>
      <c r="F257" s="47">
        <v>2757</v>
      </c>
      <c r="G257" s="42">
        <f t="shared" si="8"/>
        <v>0.7255263157894737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</row>
    <row r="258" spans="1:252" ht="25.5">
      <c r="A258" s="54"/>
      <c r="B258" s="54"/>
      <c r="C258" s="44" t="s">
        <v>77</v>
      </c>
      <c r="D258" s="55" t="s">
        <v>78</v>
      </c>
      <c r="E258" s="46">
        <v>4000</v>
      </c>
      <c r="F258" s="47">
        <v>4425</v>
      </c>
      <c r="G258" s="42">
        <f t="shared" si="8"/>
        <v>1.10625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</row>
    <row r="259" spans="1:252" ht="12.75">
      <c r="A259" s="54"/>
      <c r="B259" s="54"/>
      <c r="C259" s="44" t="s">
        <v>140</v>
      </c>
      <c r="D259" s="45" t="s">
        <v>67</v>
      </c>
      <c r="E259" s="46">
        <v>2000</v>
      </c>
      <c r="F259" s="47">
        <v>2100</v>
      </c>
      <c r="G259" s="42">
        <f t="shared" si="8"/>
        <v>1.05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</row>
    <row r="260" spans="1:252" ht="12.75">
      <c r="A260" s="54"/>
      <c r="B260" s="54"/>
      <c r="C260" s="44" t="s">
        <v>103</v>
      </c>
      <c r="D260" s="45" t="s">
        <v>141</v>
      </c>
      <c r="E260" s="46">
        <v>2800</v>
      </c>
      <c r="F260" s="47">
        <v>2915</v>
      </c>
      <c r="G260" s="42">
        <f t="shared" si="8"/>
        <v>1.0410714285714286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ht="12.75">
      <c r="A261" s="54"/>
      <c r="B261" s="54"/>
      <c r="C261" s="44" t="s">
        <v>142</v>
      </c>
      <c r="D261" s="45" t="s">
        <v>143</v>
      </c>
      <c r="E261" s="46">
        <v>78738</v>
      </c>
      <c r="F261" s="47">
        <v>89594</v>
      </c>
      <c r="G261" s="42">
        <f t="shared" si="8"/>
        <v>1.137874977774391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ht="25.5">
      <c r="A262" s="54"/>
      <c r="B262" s="54"/>
      <c r="C262" s="44" t="s">
        <v>82</v>
      </c>
      <c r="D262" s="55" t="s">
        <v>83</v>
      </c>
      <c r="E262" s="46">
        <v>2000</v>
      </c>
      <c r="F262" s="47">
        <v>2000</v>
      </c>
      <c r="G262" s="42">
        <f t="shared" si="8"/>
        <v>1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ht="25.5">
      <c r="A263" s="54"/>
      <c r="B263" s="54"/>
      <c r="C263" s="44" t="s">
        <v>84</v>
      </c>
      <c r="D263" s="55" t="s">
        <v>85</v>
      </c>
      <c r="E263" s="46">
        <v>4000</v>
      </c>
      <c r="F263" s="47">
        <v>3300</v>
      </c>
      <c r="G263" s="42">
        <f t="shared" si="8"/>
        <v>0.825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52" ht="12.75">
      <c r="A264" s="54"/>
      <c r="B264" s="54"/>
      <c r="C264" s="44"/>
      <c r="D264" s="45"/>
      <c r="E264" s="56"/>
      <c r="F264" s="57"/>
      <c r="G264" s="42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</row>
    <row r="265" spans="1:252" ht="12.75">
      <c r="A265" s="43"/>
      <c r="B265" s="43">
        <v>80113</v>
      </c>
      <c r="C265" s="49"/>
      <c r="D265" s="58" t="s">
        <v>148</v>
      </c>
      <c r="E265" s="51">
        <f>SUM(E266:E273)</f>
        <v>670624</v>
      </c>
      <c r="F265" s="52">
        <f>SUM(F266:F273)</f>
        <v>801647</v>
      </c>
      <c r="G265" s="53">
        <f aca="true" t="shared" si="9" ref="G265:G271">F265/E265</f>
        <v>1.195374755451639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1:252" ht="12.75">
      <c r="A266" s="54"/>
      <c r="B266" s="54"/>
      <c r="C266" s="44" t="s">
        <v>107</v>
      </c>
      <c r="D266" s="45" t="s">
        <v>61</v>
      </c>
      <c r="E266" s="46">
        <v>90000</v>
      </c>
      <c r="F266" s="47">
        <v>106055</v>
      </c>
      <c r="G266" s="42">
        <f t="shared" si="9"/>
        <v>1.178388888888889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1:252" ht="12.75">
      <c r="A267" s="54"/>
      <c r="B267" s="54"/>
      <c r="C267" s="44" t="s">
        <v>108</v>
      </c>
      <c r="D267" s="45" t="s">
        <v>62</v>
      </c>
      <c r="E267" s="46">
        <v>6740</v>
      </c>
      <c r="F267" s="47">
        <v>8092</v>
      </c>
      <c r="G267" s="42">
        <f t="shared" si="9"/>
        <v>1.200593471810089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</row>
    <row r="268" spans="1:252" ht="12.75">
      <c r="A268" s="54"/>
      <c r="B268" s="54"/>
      <c r="C268" s="44" t="s">
        <v>51</v>
      </c>
      <c r="D268" s="45" t="s">
        <v>52</v>
      </c>
      <c r="E268" s="46">
        <v>14000</v>
      </c>
      <c r="F268" s="47">
        <v>17409</v>
      </c>
      <c r="G268" s="42">
        <f t="shared" si="9"/>
        <v>1.2435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</row>
    <row r="269" spans="1:252" ht="12.75">
      <c r="A269" s="54"/>
      <c r="B269" s="54"/>
      <c r="C269" s="44" t="s">
        <v>53</v>
      </c>
      <c r="D269" s="45" t="s">
        <v>54</v>
      </c>
      <c r="E269" s="46">
        <v>1430</v>
      </c>
      <c r="F269" s="47">
        <v>2759</v>
      </c>
      <c r="G269" s="42">
        <f t="shared" si="9"/>
        <v>1.9293706293706294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</row>
    <row r="270" spans="1:252" ht="12.75">
      <c r="A270" s="54"/>
      <c r="B270" s="54"/>
      <c r="C270" s="44" t="s">
        <v>109</v>
      </c>
      <c r="D270" s="45" t="s">
        <v>73</v>
      </c>
      <c r="E270" s="46">
        <v>400</v>
      </c>
      <c r="F270" s="47">
        <v>600</v>
      </c>
      <c r="G270" s="42">
        <f t="shared" si="9"/>
        <v>1.5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ht="12.75">
      <c r="A271" s="54"/>
      <c r="B271" s="54"/>
      <c r="C271" s="44" t="s">
        <v>18</v>
      </c>
      <c r="D271" s="45" t="s">
        <v>19</v>
      </c>
      <c r="E271" s="46">
        <v>550000</v>
      </c>
      <c r="F271" s="47">
        <v>660000</v>
      </c>
      <c r="G271" s="42">
        <f t="shared" si="9"/>
        <v>1.2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ht="25.5">
      <c r="A272" s="54"/>
      <c r="B272" s="54"/>
      <c r="C272" s="44" t="s">
        <v>75</v>
      </c>
      <c r="D272" s="55" t="s">
        <v>76</v>
      </c>
      <c r="E272" s="46">
        <v>1200</v>
      </c>
      <c r="F272" s="47"/>
      <c r="G272" s="4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ht="12.75">
      <c r="A273" s="54"/>
      <c r="B273" s="54"/>
      <c r="C273" s="44" t="s">
        <v>142</v>
      </c>
      <c r="D273" s="45" t="s">
        <v>143</v>
      </c>
      <c r="E273" s="46">
        <v>6854</v>
      </c>
      <c r="F273" s="47">
        <v>6732</v>
      </c>
      <c r="G273" s="42">
        <f>F273/E273</f>
        <v>0.9822001750802452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ht="12.75">
      <c r="A274" s="54"/>
      <c r="B274" s="54"/>
      <c r="C274" s="44"/>
      <c r="D274" s="45"/>
      <c r="E274" s="56"/>
      <c r="F274" s="57"/>
      <c r="G274" s="42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ht="12.75">
      <c r="A275" s="43"/>
      <c r="B275" s="43">
        <v>80114</v>
      </c>
      <c r="C275" s="49"/>
      <c r="D275" s="58" t="s">
        <v>149</v>
      </c>
      <c r="E275" s="51">
        <f>SUM(E276:E294)</f>
        <v>404789</v>
      </c>
      <c r="F275" s="52">
        <f>SUM(F276:F294)</f>
        <v>471675</v>
      </c>
      <c r="G275" s="53">
        <f aca="true" t="shared" si="10" ref="G275:G282">F275/E275</f>
        <v>1.1652367035665494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1:252" ht="12.75">
      <c r="A276" s="54"/>
      <c r="B276" s="54"/>
      <c r="C276" s="44" t="s">
        <v>99</v>
      </c>
      <c r="D276" s="45" t="s">
        <v>134</v>
      </c>
      <c r="E276" s="46">
        <v>800</v>
      </c>
      <c r="F276" s="47">
        <v>800</v>
      </c>
      <c r="G276" s="42">
        <f t="shared" si="10"/>
        <v>1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7" spans="1:252" ht="12.75">
      <c r="A277" s="54"/>
      <c r="B277" s="54"/>
      <c r="C277" s="44" t="s">
        <v>107</v>
      </c>
      <c r="D277" s="45" t="s">
        <v>61</v>
      </c>
      <c r="E277" s="46">
        <v>260000</v>
      </c>
      <c r="F277" s="47">
        <v>298900</v>
      </c>
      <c r="G277" s="42">
        <f t="shared" si="10"/>
        <v>1.1496153846153847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  <row r="278" spans="1:252" ht="12.75">
      <c r="A278" s="54"/>
      <c r="B278" s="54"/>
      <c r="C278" s="44" t="s">
        <v>108</v>
      </c>
      <c r="D278" s="45" t="s">
        <v>62</v>
      </c>
      <c r="E278" s="46">
        <v>16805</v>
      </c>
      <c r="F278" s="47">
        <v>23120</v>
      </c>
      <c r="G278" s="42">
        <f t="shared" si="10"/>
        <v>1.3757810175542993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  <row r="279" spans="1:252" ht="12.75">
      <c r="A279" s="54"/>
      <c r="B279" s="54"/>
      <c r="C279" s="44" t="s">
        <v>51</v>
      </c>
      <c r="D279" s="45" t="s">
        <v>52</v>
      </c>
      <c r="E279" s="46">
        <v>44200</v>
      </c>
      <c r="F279" s="47">
        <v>48547</v>
      </c>
      <c r="G279" s="42">
        <f t="shared" si="10"/>
        <v>1.0983484162895927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</row>
    <row r="280" spans="1:252" ht="12.75">
      <c r="A280" s="54"/>
      <c r="B280" s="54"/>
      <c r="C280" s="44" t="s">
        <v>53</v>
      </c>
      <c r="D280" s="45" t="s">
        <v>54</v>
      </c>
      <c r="E280" s="46">
        <v>6900</v>
      </c>
      <c r="F280" s="47">
        <v>7693</v>
      </c>
      <c r="G280" s="42">
        <f t="shared" si="10"/>
        <v>1.114927536231884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</row>
    <row r="281" spans="1:252" ht="12.75">
      <c r="A281" s="54"/>
      <c r="B281" s="54"/>
      <c r="C281" s="44" t="s">
        <v>88</v>
      </c>
      <c r="D281" s="45" t="s">
        <v>55</v>
      </c>
      <c r="E281" s="46">
        <v>5800</v>
      </c>
      <c r="F281" s="47">
        <v>9000</v>
      </c>
      <c r="G281" s="42">
        <f t="shared" si="10"/>
        <v>1.5517241379310345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</row>
    <row r="282" spans="1:252" ht="12.75">
      <c r="A282" s="54"/>
      <c r="B282" s="54"/>
      <c r="C282" s="44" t="s">
        <v>101</v>
      </c>
      <c r="D282" s="45" t="s">
        <v>93</v>
      </c>
      <c r="E282" s="46">
        <v>12000</v>
      </c>
      <c r="F282" s="47">
        <v>11200</v>
      </c>
      <c r="G282" s="42">
        <f t="shared" si="10"/>
        <v>0.9333333333333333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</row>
    <row r="283" spans="1:252" ht="12.75">
      <c r="A283" s="54"/>
      <c r="B283" s="54"/>
      <c r="C283" s="44" t="s">
        <v>102</v>
      </c>
      <c r="D283" s="45" t="s">
        <v>72</v>
      </c>
      <c r="E283" s="46">
        <v>800</v>
      </c>
      <c r="F283" s="47"/>
      <c r="G283" s="42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</row>
    <row r="284" spans="1:252" ht="12.75">
      <c r="A284" s="54"/>
      <c r="B284" s="54"/>
      <c r="C284" s="44" t="s">
        <v>34</v>
      </c>
      <c r="D284" s="45" t="s">
        <v>35</v>
      </c>
      <c r="E284" s="46">
        <v>1000</v>
      </c>
      <c r="F284" s="47">
        <v>1000</v>
      </c>
      <c r="G284" s="42">
        <f aca="true" t="shared" si="11" ref="G284:G294">F284/E284</f>
        <v>1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</row>
    <row r="285" spans="1:252" ht="12.75">
      <c r="A285" s="54"/>
      <c r="B285" s="54"/>
      <c r="C285" s="44" t="s">
        <v>109</v>
      </c>
      <c r="D285" s="45" t="s">
        <v>73</v>
      </c>
      <c r="E285" s="46">
        <v>400</v>
      </c>
      <c r="F285" s="47">
        <v>700</v>
      </c>
      <c r="G285" s="42">
        <f t="shared" si="11"/>
        <v>1.75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</row>
    <row r="286" spans="1:252" ht="12.75">
      <c r="A286" s="54"/>
      <c r="B286" s="54"/>
      <c r="C286" s="44" t="s">
        <v>18</v>
      </c>
      <c r="D286" s="45" t="s">
        <v>19</v>
      </c>
      <c r="E286" s="46">
        <v>5900</v>
      </c>
      <c r="F286" s="47">
        <v>6300</v>
      </c>
      <c r="G286" s="42">
        <f t="shared" si="11"/>
        <v>1.0677966101694916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</row>
    <row r="287" spans="1:252" ht="12.75">
      <c r="A287" s="54"/>
      <c r="B287" s="54"/>
      <c r="C287" s="44" t="s">
        <v>139</v>
      </c>
      <c r="D287" s="55" t="s">
        <v>74</v>
      </c>
      <c r="E287" s="46">
        <v>2300</v>
      </c>
      <c r="F287" s="47">
        <v>2000</v>
      </c>
      <c r="G287" s="42">
        <f t="shared" si="11"/>
        <v>0.8695652173913043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</row>
    <row r="288" spans="1:252" ht="25.5">
      <c r="A288" s="54"/>
      <c r="B288" s="54"/>
      <c r="C288" s="44" t="s">
        <v>77</v>
      </c>
      <c r="D288" s="55" t="s">
        <v>78</v>
      </c>
      <c r="E288" s="46">
        <v>5500</v>
      </c>
      <c r="F288" s="47">
        <v>7200</v>
      </c>
      <c r="G288" s="42">
        <f t="shared" si="11"/>
        <v>1.309090909090909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</row>
    <row r="289" spans="1:252" ht="12.75">
      <c r="A289" s="54"/>
      <c r="B289" s="54"/>
      <c r="C289" s="44" t="s">
        <v>110</v>
      </c>
      <c r="D289" s="55" t="s">
        <v>111</v>
      </c>
      <c r="E289" s="46">
        <v>21600</v>
      </c>
      <c r="F289" s="47">
        <v>22800</v>
      </c>
      <c r="G289" s="42">
        <f t="shared" si="11"/>
        <v>1.0555555555555556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</row>
    <row r="290" spans="1:252" ht="12.75">
      <c r="A290" s="54"/>
      <c r="B290" s="54"/>
      <c r="C290" s="44" t="s">
        <v>140</v>
      </c>
      <c r="D290" s="45" t="s">
        <v>67</v>
      </c>
      <c r="E290" s="46">
        <v>2000</v>
      </c>
      <c r="F290" s="47">
        <v>2500</v>
      </c>
      <c r="G290" s="42">
        <f t="shared" si="11"/>
        <v>1.25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</row>
    <row r="291" spans="1:252" ht="12.75">
      <c r="A291" s="54"/>
      <c r="B291" s="54"/>
      <c r="C291" s="44" t="s">
        <v>103</v>
      </c>
      <c r="D291" s="45" t="s">
        <v>141</v>
      </c>
      <c r="E291" s="46">
        <v>1000</v>
      </c>
      <c r="F291" s="47">
        <v>1200</v>
      </c>
      <c r="G291" s="42">
        <f t="shared" si="11"/>
        <v>1.2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</row>
    <row r="292" spans="1:252" ht="12.75">
      <c r="A292" s="54"/>
      <c r="B292" s="54"/>
      <c r="C292" s="44" t="s">
        <v>142</v>
      </c>
      <c r="D292" s="45" t="s">
        <v>143</v>
      </c>
      <c r="E292" s="46">
        <v>10784</v>
      </c>
      <c r="F292" s="47">
        <v>10715</v>
      </c>
      <c r="G292" s="42">
        <f t="shared" si="11"/>
        <v>0.9936016320474778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</row>
    <row r="293" spans="1:252" ht="25.5">
      <c r="A293" s="54"/>
      <c r="B293" s="54"/>
      <c r="C293" s="44" t="s">
        <v>82</v>
      </c>
      <c r="D293" s="55" t="s">
        <v>83</v>
      </c>
      <c r="E293" s="46">
        <v>2000</v>
      </c>
      <c r="F293" s="47">
        <v>3000</v>
      </c>
      <c r="G293" s="42">
        <f t="shared" si="11"/>
        <v>1.5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</row>
    <row r="294" spans="1:252" ht="25.5">
      <c r="A294" s="54"/>
      <c r="B294" s="54"/>
      <c r="C294" s="44" t="s">
        <v>84</v>
      </c>
      <c r="D294" s="55" t="s">
        <v>85</v>
      </c>
      <c r="E294" s="46">
        <v>5000</v>
      </c>
      <c r="F294" s="47">
        <v>15000</v>
      </c>
      <c r="G294" s="42">
        <f t="shared" si="11"/>
        <v>3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</row>
    <row r="295" spans="1:252" ht="12.75">
      <c r="A295" s="54"/>
      <c r="B295" s="54"/>
      <c r="C295" s="44"/>
      <c r="D295" s="45"/>
      <c r="E295" s="56"/>
      <c r="F295" s="57"/>
      <c r="G295" s="42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</row>
    <row r="296" spans="1:252" ht="12.75">
      <c r="A296" s="43"/>
      <c r="B296" s="43">
        <v>80145</v>
      </c>
      <c r="C296" s="49"/>
      <c r="D296" s="58" t="s">
        <v>150</v>
      </c>
      <c r="E296" s="51">
        <f>SUM(E297:E297)</f>
        <v>4500</v>
      </c>
      <c r="F296" s="52">
        <f>SUM(F297:F297)</f>
        <v>7000</v>
      </c>
      <c r="G296" s="53">
        <f>F296/E296</f>
        <v>1.5555555555555556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</row>
    <row r="297" spans="1:252" ht="12.75">
      <c r="A297" s="54"/>
      <c r="B297" s="54"/>
      <c r="C297" s="44" t="s">
        <v>88</v>
      </c>
      <c r="D297" s="45" t="s">
        <v>55</v>
      </c>
      <c r="E297" s="46">
        <v>4500</v>
      </c>
      <c r="F297" s="47">
        <v>7000</v>
      </c>
      <c r="G297" s="42">
        <f>F297/E297</f>
        <v>1.5555555555555556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</row>
    <row r="298" spans="1:252" ht="12.75">
      <c r="A298" s="54"/>
      <c r="B298" s="54"/>
      <c r="C298" s="44"/>
      <c r="D298" s="45"/>
      <c r="E298" s="56"/>
      <c r="F298" s="57"/>
      <c r="G298" s="42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</row>
    <row r="299" spans="1:252" ht="12.75">
      <c r="A299" s="43"/>
      <c r="B299" s="43">
        <v>80146</v>
      </c>
      <c r="C299" s="49"/>
      <c r="D299" s="58" t="s">
        <v>151</v>
      </c>
      <c r="E299" s="51">
        <f>SUM(E300)</f>
        <v>40000</v>
      </c>
      <c r="F299" s="52">
        <f>SUM(F300)</f>
        <v>48095</v>
      </c>
      <c r="G299" s="53">
        <f>F299/E299</f>
        <v>1.202375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</row>
    <row r="300" spans="1:252" ht="12.75">
      <c r="A300" s="54"/>
      <c r="B300" s="54"/>
      <c r="C300" s="44" t="s">
        <v>18</v>
      </c>
      <c r="D300" s="45" t="s">
        <v>19</v>
      </c>
      <c r="E300" s="46">
        <v>40000</v>
      </c>
      <c r="F300" s="47">
        <v>48095</v>
      </c>
      <c r="G300" s="42">
        <f>F300/E300</f>
        <v>1.202375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</row>
    <row r="301" spans="1:252" ht="12.75">
      <c r="A301" s="54"/>
      <c r="B301" s="54"/>
      <c r="C301" s="44"/>
      <c r="D301" s="45"/>
      <c r="E301" s="56"/>
      <c r="F301" s="57"/>
      <c r="G301" s="42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</row>
    <row r="302" spans="1:252" ht="12.75">
      <c r="A302" s="43"/>
      <c r="B302" s="43">
        <v>80195</v>
      </c>
      <c r="C302" s="49"/>
      <c r="D302" s="58" t="s">
        <v>25</v>
      </c>
      <c r="E302" s="51">
        <f>SUM(E303:E315)</f>
        <v>433565</v>
      </c>
      <c r="F302" s="52">
        <f>SUM(F303:F315)</f>
        <v>359322</v>
      </c>
      <c r="G302" s="53">
        <f aca="true" t="shared" si="12" ref="G302:G314">F302/E302</f>
        <v>0.8287615467115658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</row>
    <row r="303" spans="1:252" ht="12.75">
      <c r="A303" s="54"/>
      <c r="B303" s="43"/>
      <c r="C303" s="44" t="s">
        <v>99</v>
      </c>
      <c r="D303" s="45" t="s">
        <v>134</v>
      </c>
      <c r="E303" s="46">
        <v>40000</v>
      </c>
      <c r="F303" s="47">
        <v>45000</v>
      </c>
      <c r="G303" s="42">
        <f t="shared" si="12"/>
        <v>1.125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</row>
    <row r="304" spans="1:252" ht="12.75">
      <c r="A304" s="54"/>
      <c r="B304" s="54"/>
      <c r="C304" s="44" t="s">
        <v>107</v>
      </c>
      <c r="D304" s="45" t="s">
        <v>61</v>
      </c>
      <c r="E304" s="46">
        <v>7700</v>
      </c>
      <c r="F304" s="47">
        <v>5400</v>
      </c>
      <c r="G304" s="42">
        <f t="shared" si="12"/>
        <v>0.7012987012987013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</row>
    <row r="305" spans="1:252" ht="12.75">
      <c r="A305" s="54"/>
      <c r="B305" s="54"/>
      <c r="C305" s="44" t="s">
        <v>108</v>
      </c>
      <c r="D305" s="45" t="s">
        <v>62</v>
      </c>
      <c r="E305" s="46">
        <v>286</v>
      </c>
      <c r="F305" s="47">
        <v>655</v>
      </c>
      <c r="G305" s="42">
        <f t="shared" si="12"/>
        <v>2.2902097902097904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</row>
    <row r="306" spans="1:252" ht="12.75">
      <c r="A306" s="54"/>
      <c r="B306" s="54"/>
      <c r="C306" s="44" t="s">
        <v>51</v>
      </c>
      <c r="D306" s="45" t="s">
        <v>52</v>
      </c>
      <c r="E306" s="46">
        <v>1100</v>
      </c>
      <c r="F306" s="47">
        <v>936</v>
      </c>
      <c r="G306" s="42">
        <f t="shared" si="12"/>
        <v>0.850909090909091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</row>
    <row r="307" spans="1:252" ht="12.75">
      <c r="A307" s="54"/>
      <c r="B307" s="54"/>
      <c r="C307" s="44" t="s">
        <v>53</v>
      </c>
      <c r="D307" s="45" t="s">
        <v>54</v>
      </c>
      <c r="E307" s="46">
        <v>150</v>
      </c>
      <c r="F307" s="47">
        <v>148</v>
      </c>
      <c r="G307" s="42">
        <f t="shared" si="12"/>
        <v>0.9866666666666667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</row>
    <row r="308" spans="1:252" ht="12.75">
      <c r="A308" s="54"/>
      <c r="B308" s="54"/>
      <c r="C308" s="44" t="s">
        <v>88</v>
      </c>
      <c r="D308" s="45" t="s">
        <v>55</v>
      </c>
      <c r="E308" s="46">
        <v>44000</v>
      </c>
      <c r="F308" s="47">
        <v>50000</v>
      </c>
      <c r="G308" s="42">
        <f t="shared" si="12"/>
        <v>1.1363636363636365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</row>
    <row r="309" spans="1:252" ht="12.75">
      <c r="A309" s="54"/>
      <c r="B309" s="54"/>
      <c r="C309" s="44" t="s">
        <v>101</v>
      </c>
      <c r="D309" s="45" t="s">
        <v>93</v>
      </c>
      <c r="E309" s="46">
        <v>25000</v>
      </c>
      <c r="F309" s="47">
        <v>54100</v>
      </c>
      <c r="G309" s="42">
        <f t="shared" si="12"/>
        <v>2.164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</row>
    <row r="310" spans="1:252" ht="12.75">
      <c r="A310" s="54"/>
      <c r="B310" s="54"/>
      <c r="C310" s="44" t="s">
        <v>109</v>
      </c>
      <c r="D310" s="45" t="s">
        <v>73</v>
      </c>
      <c r="E310" s="46">
        <v>22000</v>
      </c>
      <c r="F310" s="47">
        <v>28710</v>
      </c>
      <c r="G310" s="42">
        <f t="shared" si="12"/>
        <v>1.305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</row>
    <row r="311" spans="1:252" ht="12.75">
      <c r="A311" s="54"/>
      <c r="B311" s="54"/>
      <c r="C311" s="44" t="s">
        <v>18</v>
      </c>
      <c r="D311" s="45" t="s">
        <v>19</v>
      </c>
      <c r="E311" s="46">
        <v>120000</v>
      </c>
      <c r="F311" s="47">
        <v>112723</v>
      </c>
      <c r="G311" s="42">
        <f t="shared" si="12"/>
        <v>0.9393583333333333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</row>
    <row r="312" spans="1:252" ht="12.75">
      <c r="A312" s="54"/>
      <c r="B312" s="54"/>
      <c r="C312" s="44" t="s">
        <v>140</v>
      </c>
      <c r="D312" s="45" t="s">
        <v>67</v>
      </c>
      <c r="E312" s="46">
        <v>1000</v>
      </c>
      <c r="F312" s="47">
        <v>2500</v>
      </c>
      <c r="G312" s="42">
        <f t="shared" si="12"/>
        <v>2.5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</row>
    <row r="313" spans="1:252" ht="12.75">
      <c r="A313" s="54"/>
      <c r="B313" s="54"/>
      <c r="C313" s="44" t="s">
        <v>142</v>
      </c>
      <c r="D313" s="45" t="s">
        <v>143</v>
      </c>
      <c r="E313" s="46">
        <v>47329</v>
      </c>
      <c r="F313" s="47">
        <v>56150</v>
      </c>
      <c r="G313" s="42">
        <f t="shared" si="12"/>
        <v>1.1863762175410424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</row>
    <row r="314" spans="1:252" ht="25.5">
      <c r="A314" s="54"/>
      <c r="B314" s="54"/>
      <c r="C314" s="64">
        <v>4700</v>
      </c>
      <c r="D314" s="55" t="s">
        <v>81</v>
      </c>
      <c r="E314" s="46">
        <v>3000</v>
      </c>
      <c r="F314" s="47">
        <v>3000</v>
      </c>
      <c r="G314" s="42">
        <f t="shared" si="12"/>
        <v>1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</row>
    <row r="315" spans="1:252" ht="12.75">
      <c r="A315" s="54"/>
      <c r="B315" s="54"/>
      <c r="C315" s="64">
        <v>6050</v>
      </c>
      <c r="D315" s="45" t="s">
        <v>13</v>
      </c>
      <c r="E315" s="56">
        <v>122000</v>
      </c>
      <c r="F315" s="57"/>
      <c r="G315" s="42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</row>
    <row r="316" spans="1:252" ht="12.75">
      <c r="A316" s="66"/>
      <c r="B316" s="66"/>
      <c r="C316" s="67"/>
      <c r="D316" s="80"/>
      <c r="E316" s="69"/>
      <c r="F316" s="70"/>
      <c r="G316" s="69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</row>
    <row r="317" spans="1:252" ht="24.75" customHeight="1">
      <c r="A317" s="71">
        <v>851</v>
      </c>
      <c r="B317" s="71"/>
      <c r="C317" s="72"/>
      <c r="D317" s="73" t="s">
        <v>152</v>
      </c>
      <c r="E317" s="74">
        <f>E318+E322+E346</f>
        <v>436592</v>
      </c>
      <c r="F317" s="75">
        <f>F318+F322+F346</f>
        <v>550000</v>
      </c>
      <c r="G317" s="53">
        <f>F317/E317</f>
        <v>1.2597573936306665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</row>
    <row r="318" spans="1:252" ht="12.75">
      <c r="A318" s="54"/>
      <c r="B318" s="43">
        <v>85153</v>
      </c>
      <c r="C318" s="49"/>
      <c r="D318" s="58" t="s">
        <v>153</v>
      </c>
      <c r="E318" s="51">
        <f>SUM(E319:E321)</f>
        <v>15000</v>
      </c>
      <c r="F318" s="52">
        <f>SUM(F319:F321)</f>
        <v>20000</v>
      </c>
      <c r="G318" s="42">
        <f>F318/E318</f>
        <v>1.3333333333333333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</row>
    <row r="319" spans="1:252" ht="12.75">
      <c r="A319" s="54"/>
      <c r="B319" s="54"/>
      <c r="C319" s="44" t="s">
        <v>88</v>
      </c>
      <c r="D319" s="45" t="s">
        <v>55</v>
      </c>
      <c r="E319" s="56">
        <v>12000</v>
      </c>
      <c r="F319" s="47">
        <v>10000</v>
      </c>
      <c r="G319" s="42">
        <f>F319/E319</f>
        <v>0.8333333333333334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</row>
    <row r="320" spans="1:252" ht="12.75">
      <c r="A320" s="54"/>
      <c r="B320" s="54"/>
      <c r="C320" s="44" t="s">
        <v>101</v>
      </c>
      <c r="D320" s="45" t="s">
        <v>93</v>
      </c>
      <c r="E320" s="56">
        <v>3000</v>
      </c>
      <c r="F320" s="47">
        <v>10000</v>
      </c>
      <c r="G320" s="42">
        <f>F320/E320</f>
        <v>3.3333333333333335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</row>
    <row r="321" spans="1:252" ht="12.75">
      <c r="A321" s="54"/>
      <c r="B321" s="54"/>
      <c r="C321" s="44"/>
      <c r="D321" s="45"/>
      <c r="E321" s="56"/>
      <c r="F321" s="57"/>
      <c r="G321" s="42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</row>
    <row r="322" spans="1:252" ht="12.75">
      <c r="A322" s="43"/>
      <c r="B322" s="43">
        <v>85154</v>
      </c>
      <c r="C322" s="49"/>
      <c r="D322" s="58" t="s">
        <v>154</v>
      </c>
      <c r="E322" s="51">
        <f>SUM(E323:E344)</f>
        <v>421092</v>
      </c>
      <c r="F322" s="52">
        <f>SUM(F323:F344)</f>
        <v>530000</v>
      </c>
      <c r="G322" s="53">
        <f>F322/E322</f>
        <v>1.2586323178782783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</row>
    <row r="323" spans="1:252" ht="25.5">
      <c r="A323" s="54"/>
      <c r="B323" s="54"/>
      <c r="C323" s="44" t="s">
        <v>155</v>
      </c>
      <c r="D323" s="55" t="s">
        <v>156</v>
      </c>
      <c r="E323" s="56">
        <v>11400</v>
      </c>
      <c r="F323" s="47">
        <f>H323+S323+U323+W323</f>
        <v>0</v>
      </c>
      <c r="G323" s="42">
        <f>F323/E323</f>
        <v>0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</row>
    <row r="324" spans="1:252" ht="25.5">
      <c r="A324" s="54"/>
      <c r="B324" s="54"/>
      <c r="C324" s="44" t="s">
        <v>157</v>
      </c>
      <c r="D324" s="55" t="s">
        <v>158</v>
      </c>
      <c r="E324" s="56">
        <v>90732</v>
      </c>
      <c r="F324" s="47">
        <v>135000</v>
      </c>
      <c r="G324" s="42">
        <f>F324/E324</f>
        <v>1.4878984261341093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</row>
    <row r="325" spans="1:252" ht="12.75">
      <c r="A325" s="54"/>
      <c r="B325" s="54"/>
      <c r="C325" s="44" t="s">
        <v>107</v>
      </c>
      <c r="D325" s="45" t="s">
        <v>61</v>
      </c>
      <c r="E325" s="56">
        <v>41000</v>
      </c>
      <c r="F325" s="47">
        <v>62670</v>
      </c>
      <c r="G325" s="42">
        <f>F325/E325</f>
        <v>1.5285365853658537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</row>
    <row r="326" spans="1:252" ht="12.75">
      <c r="A326" s="54"/>
      <c r="B326" s="54"/>
      <c r="C326" s="44" t="s">
        <v>108</v>
      </c>
      <c r="D326" s="45" t="s">
        <v>62</v>
      </c>
      <c r="E326" s="56"/>
      <c r="F326" s="47">
        <v>3527</v>
      </c>
      <c r="G326" s="42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</row>
    <row r="327" spans="1:252" ht="12.75">
      <c r="A327" s="54"/>
      <c r="B327" s="54"/>
      <c r="C327" s="44" t="s">
        <v>51</v>
      </c>
      <c r="D327" s="45" t="s">
        <v>52</v>
      </c>
      <c r="E327" s="56">
        <v>12200</v>
      </c>
      <c r="F327" s="47">
        <v>16340</v>
      </c>
      <c r="G327" s="42">
        <f aca="true" t="shared" si="13" ref="G327:G334">F327/E327</f>
        <v>1.339344262295082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</row>
    <row r="328" spans="1:252" ht="12.75">
      <c r="A328" s="54"/>
      <c r="B328" s="54"/>
      <c r="C328" s="44" t="s">
        <v>53</v>
      </c>
      <c r="D328" s="45" t="s">
        <v>54</v>
      </c>
      <c r="E328" s="56">
        <v>1870</v>
      </c>
      <c r="F328" s="47">
        <v>2489</v>
      </c>
      <c r="G328" s="42">
        <f t="shared" si="13"/>
        <v>1.3310160427807487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</row>
    <row r="329" spans="1:252" ht="12.75">
      <c r="A329" s="54"/>
      <c r="B329" s="54"/>
      <c r="C329" s="44" t="s">
        <v>88</v>
      </c>
      <c r="D329" s="45" t="s">
        <v>55</v>
      </c>
      <c r="E329" s="56">
        <v>86000</v>
      </c>
      <c r="F329" s="47">
        <v>89800</v>
      </c>
      <c r="G329" s="42">
        <f t="shared" si="13"/>
        <v>1.044186046511628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</row>
    <row r="330" spans="1:252" ht="12.75">
      <c r="A330" s="54"/>
      <c r="B330" s="54"/>
      <c r="C330" s="44" t="s">
        <v>101</v>
      </c>
      <c r="D330" s="45" t="s">
        <v>93</v>
      </c>
      <c r="E330" s="56">
        <v>19000</v>
      </c>
      <c r="F330" s="47">
        <v>13300</v>
      </c>
      <c r="G330" s="42">
        <f t="shared" si="13"/>
        <v>0.7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</row>
    <row r="331" spans="1:252" ht="12.75">
      <c r="A331" s="54"/>
      <c r="B331" s="54"/>
      <c r="C331" s="44" t="s">
        <v>159</v>
      </c>
      <c r="D331" s="55" t="s">
        <v>160</v>
      </c>
      <c r="E331" s="56">
        <v>5000</v>
      </c>
      <c r="F331" s="47">
        <v>5500</v>
      </c>
      <c r="G331" s="42">
        <f t="shared" si="13"/>
        <v>1.1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</row>
    <row r="332" spans="1:252" ht="12.75">
      <c r="A332" s="54"/>
      <c r="B332" s="54"/>
      <c r="C332" s="44" t="s">
        <v>34</v>
      </c>
      <c r="D332" s="45" t="s">
        <v>35</v>
      </c>
      <c r="E332" s="56">
        <v>4264</v>
      </c>
      <c r="F332" s="47">
        <v>1000</v>
      </c>
      <c r="G332" s="42">
        <f t="shared" si="13"/>
        <v>0.23452157598499063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</row>
    <row r="333" spans="1:252" ht="12.75">
      <c r="A333" s="54"/>
      <c r="B333" s="54"/>
      <c r="C333" s="44" t="s">
        <v>109</v>
      </c>
      <c r="D333" s="45" t="s">
        <v>73</v>
      </c>
      <c r="E333" s="56">
        <v>80</v>
      </c>
      <c r="F333" s="47">
        <v>300</v>
      </c>
      <c r="G333" s="42">
        <f t="shared" si="13"/>
        <v>3.75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</row>
    <row r="334" spans="1:252" ht="12.75">
      <c r="A334" s="54"/>
      <c r="B334" s="54"/>
      <c r="C334" s="44" t="s">
        <v>18</v>
      </c>
      <c r="D334" s="45" t="s">
        <v>19</v>
      </c>
      <c r="E334" s="56">
        <v>110000</v>
      </c>
      <c r="F334" s="47">
        <v>160755</v>
      </c>
      <c r="G334" s="42">
        <f t="shared" si="13"/>
        <v>1.4614090909090909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</row>
    <row r="335" spans="1:252" ht="12.75">
      <c r="A335" s="54"/>
      <c r="B335" s="54"/>
      <c r="C335" s="44" t="s">
        <v>139</v>
      </c>
      <c r="D335" s="55" t="s">
        <v>74</v>
      </c>
      <c r="E335" s="56"/>
      <c r="F335" s="47">
        <v>500</v>
      </c>
      <c r="G335" s="42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</row>
    <row r="336" spans="1:252" ht="25.5">
      <c r="A336" s="54"/>
      <c r="B336" s="54"/>
      <c r="C336" s="44" t="s">
        <v>77</v>
      </c>
      <c r="D336" s="55" t="s">
        <v>78</v>
      </c>
      <c r="E336" s="56">
        <v>940</v>
      </c>
      <c r="F336" s="47">
        <v>1200</v>
      </c>
      <c r="G336" s="42">
        <f>F336/E336</f>
        <v>1.2765957446808511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</row>
    <row r="337" spans="1:252" ht="12.75">
      <c r="A337" s="54"/>
      <c r="B337" s="54"/>
      <c r="C337" s="44" t="s">
        <v>110</v>
      </c>
      <c r="D337" s="55" t="s">
        <v>111</v>
      </c>
      <c r="E337" s="56">
        <v>21000</v>
      </c>
      <c r="F337" s="47">
        <v>26000</v>
      </c>
      <c r="G337" s="42">
        <f>F337/E337</f>
        <v>1.2380952380952381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</row>
    <row r="338" spans="1:252" ht="12.75">
      <c r="A338" s="54"/>
      <c r="B338" s="54"/>
      <c r="C338" s="44" t="s">
        <v>140</v>
      </c>
      <c r="D338" s="45" t="s">
        <v>67</v>
      </c>
      <c r="E338" s="56">
        <v>600</v>
      </c>
      <c r="F338" s="47">
        <v>800</v>
      </c>
      <c r="G338" s="42">
        <f>F338/E338</f>
        <v>1.3333333333333333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</row>
    <row r="339" spans="1:252" ht="12.75">
      <c r="A339" s="54"/>
      <c r="B339" s="54"/>
      <c r="C339" s="44" t="s">
        <v>103</v>
      </c>
      <c r="D339" s="45" t="s">
        <v>141</v>
      </c>
      <c r="E339" s="56"/>
      <c r="F339" s="47">
        <v>300</v>
      </c>
      <c r="G339" s="42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</row>
    <row r="340" spans="1:252" ht="12.75">
      <c r="A340" s="54"/>
      <c r="B340" s="54"/>
      <c r="C340" s="44" t="s">
        <v>142</v>
      </c>
      <c r="D340" s="45" t="s">
        <v>143</v>
      </c>
      <c r="E340" s="56">
        <v>1116</v>
      </c>
      <c r="F340" s="47">
        <v>2019</v>
      </c>
      <c r="G340" s="42">
        <f>F340/E340</f>
        <v>1.8091397849462365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</row>
    <row r="341" spans="1:252" ht="25.5">
      <c r="A341" s="54"/>
      <c r="B341" s="54"/>
      <c r="C341" s="64">
        <v>4700</v>
      </c>
      <c r="D341" s="55" t="s">
        <v>81</v>
      </c>
      <c r="E341" s="59">
        <v>5890</v>
      </c>
      <c r="F341" s="47">
        <v>8000</v>
      </c>
      <c r="G341" s="42">
        <f>F341/E341</f>
        <v>1.3582342954159592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</row>
    <row r="342" spans="1:252" ht="25.5">
      <c r="A342" s="54"/>
      <c r="B342" s="54"/>
      <c r="C342" s="64">
        <v>4740</v>
      </c>
      <c r="D342" s="55" t="s">
        <v>83</v>
      </c>
      <c r="E342" s="59"/>
      <c r="F342" s="47">
        <v>200</v>
      </c>
      <c r="G342" s="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</row>
    <row r="343" spans="1:252" ht="25.5">
      <c r="A343" s="54"/>
      <c r="B343" s="54"/>
      <c r="C343" s="102">
        <v>4750</v>
      </c>
      <c r="D343" s="55" t="s">
        <v>85</v>
      </c>
      <c r="E343" s="59"/>
      <c r="F343" s="47">
        <v>300</v>
      </c>
      <c r="G343" s="42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</row>
    <row r="344" spans="1:252" ht="38.25">
      <c r="A344" s="54"/>
      <c r="B344" s="54"/>
      <c r="C344" s="102">
        <v>6300</v>
      </c>
      <c r="D344" s="103" t="s">
        <v>32</v>
      </c>
      <c r="E344" s="59">
        <v>10000</v>
      </c>
      <c r="F344" s="47"/>
      <c r="G344" s="42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</row>
    <row r="345" spans="1:252" ht="12.75">
      <c r="A345" s="54"/>
      <c r="B345" s="54"/>
      <c r="C345" s="79"/>
      <c r="D345" s="84"/>
      <c r="E345" s="59"/>
      <c r="F345" s="60"/>
      <c r="G345" s="42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</row>
    <row r="346" spans="1:252" ht="12.75">
      <c r="A346" s="43"/>
      <c r="B346" s="43">
        <v>85195</v>
      </c>
      <c r="C346" s="104"/>
      <c r="D346" s="105" t="s">
        <v>25</v>
      </c>
      <c r="E346" s="61">
        <f>E347</f>
        <v>500</v>
      </c>
      <c r="F346" s="62"/>
      <c r="G346" s="53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</row>
    <row r="347" spans="1:252" ht="12.75">
      <c r="A347" s="54"/>
      <c r="B347" s="54"/>
      <c r="C347" s="79" t="s">
        <v>101</v>
      </c>
      <c r="D347" s="45" t="s">
        <v>93</v>
      </c>
      <c r="E347" s="59">
        <v>500</v>
      </c>
      <c r="F347" s="60"/>
      <c r="G347" s="42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</row>
    <row r="348" spans="1:252" ht="12.75">
      <c r="A348" s="66"/>
      <c r="B348" s="66"/>
      <c r="C348" s="67"/>
      <c r="D348" s="80"/>
      <c r="E348" s="69"/>
      <c r="F348" s="70"/>
      <c r="G348" s="69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</row>
    <row r="349" spans="1:252" ht="27" customHeight="1">
      <c r="A349" s="71">
        <v>852</v>
      </c>
      <c r="B349" s="71"/>
      <c r="C349" s="89"/>
      <c r="D349" s="73" t="s">
        <v>161</v>
      </c>
      <c r="E349" s="74">
        <f>E350+E353+E378+E400+E403+E407+E410+E434+E449+E446</f>
        <v>14311889</v>
      </c>
      <c r="F349" s="75">
        <f>F350+F353+F378+F400+F403+F407+F410+F434+F449+F446</f>
        <v>13487807</v>
      </c>
      <c r="G349" s="53">
        <f>F349/E349</f>
        <v>0.9424197602426906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</row>
    <row r="350" spans="1:252" ht="12.75">
      <c r="A350" s="43"/>
      <c r="B350" s="43">
        <v>85202</v>
      </c>
      <c r="C350" s="90"/>
      <c r="D350" s="58" t="s">
        <v>162</v>
      </c>
      <c r="E350" s="51">
        <f>SUM(E351)</f>
        <v>185000</v>
      </c>
      <c r="F350" s="52">
        <f>SUM(F351)</f>
        <v>195000</v>
      </c>
      <c r="G350" s="53">
        <f>F350/E350</f>
        <v>1.054054054054054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</row>
    <row r="351" spans="1:252" ht="25.5">
      <c r="A351" s="54"/>
      <c r="B351" s="54"/>
      <c r="C351" s="64">
        <v>4330</v>
      </c>
      <c r="D351" s="55" t="s">
        <v>163</v>
      </c>
      <c r="E351" s="56">
        <v>185000</v>
      </c>
      <c r="F351" s="47">
        <v>195000</v>
      </c>
      <c r="G351" s="42">
        <f>F351/E351</f>
        <v>1.054054054054054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</row>
    <row r="352" spans="1:252" ht="12.75">
      <c r="A352" s="54"/>
      <c r="B352" s="54"/>
      <c r="C352" s="64"/>
      <c r="D352" s="55"/>
      <c r="E352" s="56"/>
      <c r="F352" s="57"/>
      <c r="G352" s="4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</row>
    <row r="353" spans="1:252" ht="12.75">
      <c r="A353" s="43"/>
      <c r="B353" s="43">
        <v>85203</v>
      </c>
      <c r="C353" s="90"/>
      <c r="D353" s="50" t="s">
        <v>164</v>
      </c>
      <c r="E353" s="40">
        <f>SUM(E354:E376)</f>
        <v>414485</v>
      </c>
      <c r="F353" s="40">
        <f>SUM(F354:F376)</f>
        <v>465526</v>
      </c>
      <c r="G353" s="53">
        <f aca="true" t="shared" si="14" ref="G353:G375">F353/E353</f>
        <v>1.1231431776783236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</row>
    <row r="354" spans="1:252" ht="12.75">
      <c r="A354" s="54"/>
      <c r="B354" s="54"/>
      <c r="C354" s="64">
        <v>4010</v>
      </c>
      <c r="D354" s="55" t="s">
        <v>61</v>
      </c>
      <c r="E354" s="56">
        <v>211500</v>
      </c>
      <c r="F354" s="47">
        <v>232000</v>
      </c>
      <c r="G354" s="42">
        <f t="shared" si="14"/>
        <v>1.0969267139479906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</row>
    <row r="355" spans="1:252" ht="12.75">
      <c r="A355" s="54"/>
      <c r="B355" s="54"/>
      <c r="C355" s="64">
        <v>4040</v>
      </c>
      <c r="D355" s="55" t="s">
        <v>62</v>
      </c>
      <c r="E355" s="56">
        <v>16180</v>
      </c>
      <c r="F355" s="47">
        <v>18946</v>
      </c>
      <c r="G355" s="42">
        <f t="shared" si="14"/>
        <v>1.1709517923362176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</row>
    <row r="356" spans="1:252" ht="12.75">
      <c r="A356" s="54"/>
      <c r="B356" s="54"/>
      <c r="C356" s="64">
        <v>4110</v>
      </c>
      <c r="D356" s="55" t="s">
        <v>52</v>
      </c>
      <c r="E356" s="56">
        <v>32500</v>
      </c>
      <c r="F356" s="47">
        <v>36748</v>
      </c>
      <c r="G356" s="42">
        <f t="shared" si="14"/>
        <v>1.1307076923076924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</row>
    <row r="357" spans="1:252" ht="12.75">
      <c r="A357" s="54"/>
      <c r="B357" s="54"/>
      <c r="C357" s="64">
        <v>4120</v>
      </c>
      <c r="D357" s="55" t="s">
        <v>54</v>
      </c>
      <c r="E357" s="56">
        <v>5200</v>
      </c>
      <c r="F357" s="47">
        <v>5987</v>
      </c>
      <c r="G357" s="42">
        <f t="shared" si="14"/>
        <v>1.1513461538461538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</row>
    <row r="358" spans="1:252" ht="12.75">
      <c r="A358" s="54"/>
      <c r="B358" s="54"/>
      <c r="C358" s="64">
        <v>4140</v>
      </c>
      <c r="D358" s="55" t="s">
        <v>71</v>
      </c>
      <c r="E358" s="56">
        <v>4400</v>
      </c>
      <c r="F358" s="47">
        <v>6200</v>
      </c>
      <c r="G358" s="42">
        <f t="shared" si="14"/>
        <v>1.4090909090909092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</row>
    <row r="359" spans="1:252" ht="12.75">
      <c r="A359" s="54"/>
      <c r="B359" s="54"/>
      <c r="C359" s="64">
        <v>4170</v>
      </c>
      <c r="D359" s="55" t="s">
        <v>55</v>
      </c>
      <c r="E359" s="56">
        <v>10000</v>
      </c>
      <c r="F359" s="47">
        <v>15645</v>
      </c>
      <c r="G359" s="42">
        <f t="shared" si="14"/>
        <v>1.5645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</row>
    <row r="360" spans="1:252" ht="12.75">
      <c r="A360" s="54"/>
      <c r="B360" s="54"/>
      <c r="C360" s="64">
        <v>4210</v>
      </c>
      <c r="D360" s="55" t="s">
        <v>93</v>
      </c>
      <c r="E360" s="56">
        <v>10900</v>
      </c>
      <c r="F360" s="47">
        <v>16900</v>
      </c>
      <c r="G360" s="42">
        <f t="shared" si="14"/>
        <v>1.5504587155963303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</row>
    <row r="361" spans="1:252" ht="12.75">
      <c r="A361" s="54"/>
      <c r="B361" s="54"/>
      <c r="C361" s="64">
        <v>4220</v>
      </c>
      <c r="D361" s="55" t="s">
        <v>165</v>
      </c>
      <c r="E361" s="56">
        <v>2500</v>
      </c>
      <c r="F361" s="47">
        <v>3000</v>
      </c>
      <c r="G361" s="42">
        <f t="shared" si="14"/>
        <v>1.2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</row>
    <row r="362" spans="1:252" ht="12.75">
      <c r="A362" s="54"/>
      <c r="B362" s="54"/>
      <c r="C362" s="64">
        <v>4260</v>
      </c>
      <c r="D362" s="55" t="s">
        <v>72</v>
      </c>
      <c r="E362" s="56">
        <v>20000</v>
      </c>
      <c r="F362" s="47">
        <v>32200</v>
      </c>
      <c r="G362" s="42">
        <f t="shared" si="14"/>
        <v>1.61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</row>
    <row r="363" spans="1:252" ht="12.75">
      <c r="A363" s="54"/>
      <c r="B363" s="54"/>
      <c r="C363" s="64">
        <v>4270</v>
      </c>
      <c r="D363" s="55" t="s">
        <v>35</v>
      </c>
      <c r="E363" s="56">
        <v>500</v>
      </c>
      <c r="F363" s="47">
        <v>1500</v>
      </c>
      <c r="G363" s="42">
        <f t="shared" si="14"/>
        <v>3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</row>
    <row r="364" spans="1:252" ht="12.75">
      <c r="A364" s="54"/>
      <c r="B364" s="54"/>
      <c r="C364" s="64">
        <v>4280</v>
      </c>
      <c r="D364" s="45" t="s">
        <v>73</v>
      </c>
      <c r="E364" s="56">
        <v>200</v>
      </c>
      <c r="F364" s="47">
        <v>200</v>
      </c>
      <c r="G364" s="42">
        <f t="shared" si="14"/>
        <v>1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</row>
    <row r="365" spans="1:252" ht="12.75">
      <c r="A365" s="54"/>
      <c r="B365" s="54"/>
      <c r="C365" s="64">
        <v>4300</v>
      </c>
      <c r="D365" s="55" t="s">
        <v>19</v>
      </c>
      <c r="E365" s="56">
        <v>31000</v>
      </c>
      <c r="F365" s="47">
        <v>24500</v>
      </c>
      <c r="G365" s="42">
        <f t="shared" si="14"/>
        <v>0.7903225806451613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</row>
    <row r="366" spans="1:252" ht="12.75">
      <c r="A366" s="54"/>
      <c r="B366" s="54"/>
      <c r="C366" s="64">
        <v>4350</v>
      </c>
      <c r="D366" s="55" t="s">
        <v>74</v>
      </c>
      <c r="E366" s="56">
        <v>800</v>
      </c>
      <c r="F366" s="47">
        <v>1500</v>
      </c>
      <c r="G366" s="42">
        <f t="shared" si="14"/>
        <v>1.875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</row>
    <row r="367" spans="1:252" ht="25.5">
      <c r="A367" s="54"/>
      <c r="B367" s="54"/>
      <c r="C367" s="44" t="s">
        <v>75</v>
      </c>
      <c r="D367" s="55" t="s">
        <v>76</v>
      </c>
      <c r="E367" s="56">
        <v>1100</v>
      </c>
      <c r="F367" s="47">
        <v>2700</v>
      </c>
      <c r="G367" s="42">
        <f t="shared" si="14"/>
        <v>2.4545454545454546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</row>
    <row r="368" spans="1:252" ht="25.5">
      <c r="A368" s="54"/>
      <c r="B368" s="54"/>
      <c r="C368" s="44" t="s">
        <v>77</v>
      </c>
      <c r="D368" s="55" t="s">
        <v>78</v>
      </c>
      <c r="E368" s="56">
        <v>2700</v>
      </c>
      <c r="F368" s="47">
        <v>4300</v>
      </c>
      <c r="G368" s="42">
        <f t="shared" si="14"/>
        <v>1.5925925925925926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</row>
    <row r="369" spans="1:252" ht="12.75">
      <c r="A369" s="54"/>
      <c r="B369" s="54"/>
      <c r="C369" s="44" t="s">
        <v>110</v>
      </c>
      <c r="D369" s="55" t="s">
        <v>111</v>
      </c>
      <c r="E369" s="56">
        <v>52000</v>
      </c>
      <c r="F369" s="47">
        <v>52800</v>
      </c>
      <c r="G369" s="42">
        <f t="shared" si="14"/>
        <v>1.0153846153846153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</row>
    <row r="370" spans="1:252" ht="12.75">
      <c r="A370" s="54"/>
      <c r="B370" s="54"/>
      <c r="C370" s="44" t="s">
        <v>140</v>
      </c>
      <c r="D370" s="45" t="s">
        <v>67</v>
      </c>
      <c r="E370" s="56">
        <v>250</v>
      </c>
      <c r="F370" s="47">
        <v>500</v>
      </c>
      <c r="G370" s="42">
        <f t="shared" si="14"/>
        <v>2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</row>
    <row r="371" spans="1:252" ht="12.75">
      <c r="A371" s="54"/>
      <c r="B371" s="54"/>
      <c r="C371" s="44" t="s">
        <v>103</v>
      </c>
      <c r="D371" s="45" t="s">
        <v>141</v>
      </c>
      <c r="E371" s="56">
        <v>155</v>
      </c>
      <c r="F371" s="47">
        <v>400</v>
      </c>
      <c r="G371" s="42">
        <f t="shared" si="14"/>
        <v>2.5806451612903225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</row>
    <row r="372" spans="1:252" ht="12.75">
      <c r="A372" s="54"/>
      <c r="B372" s="54"/>
      <c r="C372" s="64">
        <v>4440</v>
      </c>
      <c r="D372" s="55" t="s">
        <v>143</v>
      </c>
      <c r="E372" s="56">
        <v>3000</v>
      </c>
      <c r="F372" s="47">
        <v>6400</v>
      </c>
      <c r="G372" s="42">
        <f t="shared" si="14"/>
        <v>2.1333333333333333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</row>
    <row r="373" spans="1:252" ht="25.5">
      <c r="A373" s="54"/>
      <c r="B373" s="54"/>
      <c r="C373" s="64">
        <v>4700</v>
      </c>
      <c r="D373" s="55" t="s">
        <v>81</v>
      </c>
      <c r="E373" s="56">
        <v>1000</v>
      </c>
      <c r="F373" s="47">
        <v>1800</v>
      </c>
      <c r="G373" s="42">
        <f t="shared" si="14"/>
        <v>1.8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</row>
    <row r="374" spans="1:252" ht="25.5">
      <c r="A374" s="54"/>
      <c r="B374" s="54"/>
      <c r="C374" s="64">
        <v>4740</v>
      </c>
      <c r="D374" s="55" t="s">
        <v>83</v>
      </c>
      <c r="E374" s="56">
        <v>100</v>
      </c>
      <c r="F374" s="47">
        <v>300</v>
      </c>
      <c r="G374" s="42">
        <f t="shared" si="14"/>
        <v>3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</row>
    <row r="375" spans="1:252" ht="25.5">
      <c r="A375" s="54"/>
      <c r="B375" s="54"/>
      <c r="C375" s="64">
        <v>4750</v>
      </c>
      <c r="D375" s="55" t="s">
        <v>85</v>
      </c>
      <c r="E375" s="56">
        <v>1500</v>
      </c>
      <c r="F375" s="47">
        <v>1000</v>
      </c>
      <c r="G375" s="42">
        <f t="shared" si="14"/>
        <v>0.6666666666666666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</row>
    <row r="376" spans="1:252" ht="12.75">
      <c r="A376" s="54"/>
      <c r="B376" s="54"/>
      <c r="C376" s="64">
        <v>6060</v>
      </c>
      <c r="D376" s="55" t="s">
        <v>86</v>
      </c>
      <c r="E376" s="56">
        <v>7000</v>
      </c>
      <c r="F376" s="57"/>
      <c r="G376" s="42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</row>
    <row r="377" spans="1:252" ht="12.75">
      <c r="A377" s="54"/>
      <c r="B377" s="54"/>
      <c r="C377" s="64"/>
      <c r="D377" s="45"/>
      <c r="E377" s="56"/>
      <c r="F377" s="57"/>
      <c r="G377" s="42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</row>
    <row r="378" spans="1:252" ht="25.5" customHeight="1">
      <c r="A378" s="43"/>
      <c r="B378" s="43">
        <v>85212</v>
      </c>
      <c r="C378" s="90"/>
      <c r="D378" s="50" t="s">
        <v>166</v>
      </c>
      <c r="E378" s="51">
        <f>SUM(E379:E399)</f>
        <v>9469937</v>
      </c>
      <c r="F378" s="52">
        <f>SUM(F379:F397)</f>
        <v>8743427</v>
      </c>
      <c r="G378" s="53">
        <f>F378/E378</f>
        <v>0.9232824885741057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</row>
    <row r="379" spans="1:252" ht="12.75" customHeight="1">
      <c r="A379" s="54"/>
      <c r="B379" s="43"/>
      <c r="C379" s="44" t="s">
        <v>99</v>
      </c>
      <c r="D379" s="45" t="s">
        <v>134</v>
      </c>
      <c r="E379" s="51"/>
      <c r="F379" s="47"/>
      <c r="G379" s="42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</row>
    <row r="380" spans="1:252" ht="12.75">
      <c r="A380" s="54"/>
      <c r="B380" s="54"/>
      <c r="C380" s="64">
        <v>3110</v>
      </c>
      <c r="D380" s="45" t="s">
        <v>167</v>
      </c>
      <c r="E380" s="56">
        <f>8000000+1000000+100000</f>
        <v>9100000</v>
      </c>
      <c r="F380" s="47">
        <v>8376174</v>
      </c>
      <c r="G380" s="42">
        <f aca="true" t="shared" si="15" ref="G380:G392">F380/E380</f>
        <v>0.9204586813186814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</row>
    <row r="381" spans="1:252" ht="12.75">
      <c r="A381" s="54"/>
      <c r="B381" s="54"/>
      <c r="C381" s="64">
        <v>4010</v>
      </c>
      <c r="D381" s="45" t="s">
        <v>61</v>
      </c>
      <c r="E381" s="56">
        <v>140400</v>
      </c>
      <c r="F381" s="47">
        <v>163332</v>
      </c>
      <c r="G381" s="42">
        <f t="shared" si="15"/>
        <v>1.1633333333333333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</row>
    <row r="382" spans="1:252" ht="12.75">
      <c r="A382" s="54"/>
      <c r="B382" s="54"/>
      <c r="C382" s="44" t="s">
        <v>108</v>
      </c>
      <c r="D382" s="45" t="s">
        <v>62</v>
      </c>
      <c r="E382" s="56">
        <v>11237</v>
      </c>
      <c r="F382" s="47">
        <v>11304</v>
      </c>
      <c r="G382" s="42">
        <f t="shared" si="15"/>
        <v>1.0059624454925693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</row>
    <row r="383" spans="1:252" ht="12.75">
      <c r="A383" s="54"/>
      <c r="B383" s="54"/>
      <c r="C383" s="64">
        <v>4110</v>
      </c>
      <c r="D383" s="45" t="s">
        <v>52</v>
      </c>
      <c r="E383" s="56">
        <v>100000</v>
      </c>
      <c r="F383" s="47">
        <v>120815</v>
      </c>
      <c r="G383" s="42">
        <f t="shared" si="15"/>
        <v>1.20815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</row>
    <row r="384" spans="1:252" ht="12.75">
      <c r="A384" s="54"/>
      <c r="B384" s="54"/>
      <c r="C384" s="64">
        <v>4120</v>
      </c>
      <c r="D384" s="45" t="s">
        <v>54</v>
      </c>
      <c r="E384" s="56">
        <v>4000</v>
      </c>
      <c r="F384" s="47">
        <v>4202</v>
      </c>
      <c r="G384" s="42">
        <f t="shared" si="15"/>
        <v>1.0505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</row>
    <row r="385" spans="1:252" ht="12.75">
      <c r="A385" s="54"/>
      <c r="B385" s="54"/>
      <c r="C385" s="64">
        <v>4140</v>
      </c>
      <c r="D385" s="55" t="s">
        <v>71</v>
      </c>
      <c r="E385" s="56">
        <v>4000</v>
      </c>
      <c r="F385" s="47">
        <v>4000</v>
      </c>
      <c r="G385" s="42">
        <f t="shared" si="15"/>
        <v>1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</row>
    <row r="386" spans="1:252" ht="12.75">
      <c r="A386" s="54"/>
      <c r="B386" s="54"/>
      <c r="C386" s="64">
        <v>4170</v>
      </c>
      <c r="D386" s="45" t="s">
        <v>55</v>
      </c>
      <c r="E386" s="56">
        <v>19000</v>
      </c>
      <c r="F386" s="47">
        <v>1000</v>
      </c>
      <c r="G386" s="42">
        <f t="shared" si="15"/>
        <v>0.05263157894736842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</row>
    <row r="387" spans="1:252" ht="12.75">
      <c r="A387" s="54"/>
      <c r="B387" s="54"/>
      <c r="C387" s="64">
        <v>4210</v>
      </c>
      <c r="D387" s="45" t="s">
        <v>93</v>
      </c>
      <c r="E387" s="56">
        <v>25000</v>
      </c>
      <c r="F387" s="47">
        <v>7000</v>
      </c>
      <c r="G387" s="42">
        <f t="shared" si="15"/>
        <v>0.28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</row>
    <row r="388" spans="1:252" ht="12.75">
      <c r="A388" s="54"/>
      <c r="B388" s="54"/>
      <c r="C388" s="64">
        <v>4280</v>
      </c>
      <c r="D388" s="45" t="s">
        <v>73</v>
      </c>
      <c r="E388" s="56">
        <v>300</v>
      </c>
      <c r="F388" s="47">
        <v>300</v>
      </c>
      <c r="G388" s="42">
        <f t="shared" si="15"/>
        <v>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</row>
    <row r="389" spans="1:252" ht="12.75">
      <c r="A389" s="54"/>
      <c r="B389" s="54"/>
      <c r="C389" s="64">
        <v>4300</v>
      </c>
      <c r="D389" s="45" t="s">
        <v>19</v>
      </c>
      <c r="E389" s="56">
        <v>42000</v>
      </c>
      <c r="F389" s="47">
        <v>40000</v>
      </c>
      <c r="G389" s="42">
        <f t="shared" si="15"/>
        <v>0.9523809523809523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</row>
    <row r="390" spans="1:252" ht="25.5">
      <c r="A390" s="54"/>
      <c r="B390" s="54"/>
      <c r="C390" s="44" t="s">
        <v>75</v>
      </c>
      <c r="D390" s="55" t="s">
        <v>76</v>
      </c>
      <c r="E390" s="56">
        <v>600</v>
      </c>
      <c r="F390" s="47">
        <v>900</v>
      </c>
      <c r="G390" s="42">
        <f t="shared" si="15"/>
        <v>1.5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</row>
    <row r="391" spans="1:252" ht="25.5">
      <c r="A391" s="54"/>
      <c r="B391" s="54"/>
      <c r="C391" s="64">
        <v>4370</v>
      </c>
      <c r="D391" s="55" t="s">
        <v>78</v>
      </c>
      <c r="E391" s="56">
        <v>4500</v>
      </c>
      <c r="F391" s="47">
        <v>500</v>
      </c>
      <c r="G391" s="42">
        <f t="shared" si="15"/>
        <v>0.1111111111111111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</row>
    <row r="392" spans="1:252" ht="12.75">
      <c r="A392" s="54"/>
      <c r="B392" s="54"/>
      <c r="C392" s="64">
        <v>4410</v>
      </c>
      <c r="D392" s="45" t="s">
        <v>67</v>
      </c>
      <c r="E392" s="56">
        <v>400</v>
      </c>
      <c r="F392" s="47">
        <v>400</v>
      </c>
      <c r="G392" s="42">
        <f t="shared" si="15"/>
        <v>1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</row>
    <row r="393" spans="1:252" ht="12.75">
      <c r="A393" s="54"/>
      <c r="B393" s="54"/>
      <c r="C393" s="64">
        <v>4430</v>
      </c>
      <c r="D393" s="45" t="s">
        <v>141</v>
      </c>
      <c r="E393" s="56">
        <v>0</v>
      </c>
      <c r="F393" s="47"/>
      <c r="G393" s="42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</row>
    <row r="394" spans="1:252" ht="12.75">
      <c r="A394" s="54"/>
      <c r="B394" s="54"/>
      <c r="C394" s="44" t="s">
        <v>142</v>
      </c>
      <c r="D394" s="45" t="s">
        <v>143</v>
      </c>
      <c r="E394" s="56">
        <v>2000</v>
      </c>
      <c r="F394" s="47">
        <v>5000</v>
      </c>
      <c r="G394" s="42">
        <f>F394/E394</f>
        <v>2.5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</row>
    <row r="395" spans="1:252" ht="25.5">
      <c r="A395" s="54"/>
      <c r="B395" s="54"/>
      <c r="C395" s="44" t="s">
        <v>168</v>
      </c>
      <c r="D395" s="55" t="s">
        <v>81</v>
      </c>
      <c r="E395" s="56">
        <v>1000</v>
      </c>
      <c r="F395" s="47">
        <v>1500</v>
      </c>
      <c r="G395" s="42">
        <f>F395/E395</f>
        <v>1.5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</row>
    <row r="396" spans="1:252" ht="25.5">
      <c r="A396" s="54"/>
      <c r="B396" s="54"/>
      <c r="C396" s="44" t="s">
        <v>82</v>
      </c>
      <c r="D396" s="55" t="s">
        <v>83</v>
      </c>
      <c r="E396" s="56">
        <v>3500</v>
      </c>
      <c r="F396" s="47">
        <v>2000</v>
      </c>
      <c r="G396" s="42">
        <f>F396/E396</f>
        <v>0.5714285714285714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</row>
    <row r="397" spans="1:252" ht="25.5">
      <c r="A397" s="54"/>
      <c r="B397" s="54"/>
      <c r="C397" s="44" t="s">
        <v>84</v>
      </c>
      <c r="D397" s="55" t="s">
        <v>85</v>
      </c>
      <c r="E397" s="56">
        <v>5000</v>
      </c>
      <c r="F397" s="47">
        <v>5000</v>
      </c>
      <c r="G397" s="42">
        <f>F397/E397</f>
        <v>1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</row>
    <row r="398" spans="1:252" ht="12.75">
      <c r="A398" s="54"/>
      <c r="B398" s="54"/>
      <c r="C398" s="44" t="s">
        <v>47</v>
      </c>
      <c r="D398" s="55" t="s">
        <v>86</v>
      </c>
      <c r="E398" s="56">
        <v>7000</v>
      </c>
      <c r="F398" s="47"/>
      <c r="G398" s="42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</row>
    <row r="399" spans="1:252" ht="12.75" customHeight="1">
      <c r="A399" s="54"/>
      <c r="B399" s="54"/>
      <c r="C399" s="64"/>
      <c r="D399" s="45"/>
      <c r="E399" s="56"/>
      <c r="F399" s="57"/>
      <c r="G399" s="42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</row>
    <row r="400" spans="1:252" ht="42" customHeight="1">
      <c r="A400" s="43"/>
      <c r="B400" s="43">
        <v>85213</v>
      </c>
      <c r="C400" s="49"/>
      <c r="D400" s="50" t="s">
        <v>169</v>
      </c>
      <c r="E400" s="51">
        <f>SUM(E401)</f>
        <v>58000</v>
      </c>
      <c r="F400" s="52">
        <f>SUM(F401)</f>
        <v>61000</v>
      </c>
      <c r="G400" s="53">
        <f>F400/E400</f>
        <v>1.0517241379310345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</row>
    <row r="401" spans="1:252" ht="16.5" customHeight="1">
      <c r="A401" s="54"/>
      <c r="B401" s="54"/>
      <c r="C401" s="64">
        <v>4130</v>
      </c>
      <c r="D401" s="55" t="s">
        <v>170</v>
      </c>
      <c r="E401" s="56">
        <v>58000</v>
      </c>
      <c r="F401" s="47">
        <v>61000</v>
      </c>
      <c r="G401" s="42">
        <f>F401/E401</f>
        <v>1.0517241379310345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</row>
    <row r="402" spans="1:252" ht="12.75" customHeight="1">
      <c r="A402" s="54"/>
      <c r="B402" s="54"/>
      <c r="C402" s="64"/>
      <c r="D402" s="55"/>
      <c r="E402" s="56"/>
      <c r="F402" s="57"/>
      <c r="G402" s="4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</row>
    <row r="403" spans="1:252" ht="12.75">
      <c r="A403" s="43"/>
      <c r="B403" s="43">
        <v>85214</v>
      </c>
      <c r="C403" s="90"/>
      <c r="D403" s="58" t="s">
        <v>171</v>
      </c>
      <c r="E403" s="51">
        <f>SUM(E404:E405)</f>
        <v>954000</v>
      </c>
      <c r="F403" s="52">
        <f>SUM(F404:F405)</f>
        <v>927800</v>
      </c>
      <c r="G403" s="53">
        <f>F403/E403</f>
        <v>0.9725366876310273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</row>
    <row r="404" spans="1:252" ht="12.75">
      <c r="A404" s="54"/>
      <c r="B404" s="54"/>
      <c r="C404" s="64">
        <v>3110</v>
      </c>
      <c r="D404" s="55" t="s">
        <v>167</v>
      </c>
      <c r="E404" s="56">
        <v>946000</v>
      </c>
      <c r="F404" s="47">
        <v>917800</v>
      </c>
      <c r="G404" s="42">
        <f>F404/E404</f>
        <v>0.9701902748414376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</row>
    <row r="405" spans="1:252" ht="12.75">
      <c r="A405" s="54"/>
      <c r="B405" s="54"/>
      <c r="C405" s="64">
        <v>4300</v>
      </c>
      <c r="D405" s="45" t="s">
        <v>19</v>
      </c>
      <c r="E405" s="56">
        <v>8000</v>
      </c>
      <c r="F405" s="47">
        <v>10000</v>
      </c>
      <c r="G405" s="42">
        <f>F405/E405</f>
        <v>1.25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</row>
    <row r="406" spans="1:252" ht="12.75">
      <c r="A406" s="54"/>
      <c r="B406" s="54"/>
      <c r="C406" s="64"/>
      <c r="D406" s="55"/>
      <c r="E406" s="56"/>
      <c r="F406" s="57"/>
      <c r="G406" s="42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</row>
    <row r="407" spans="1:252" ht="12.75">
      <c r="A407" s="43"/>
      <c r="B407" s="43">
        <v>85215</v>
      </c>
      <c r="C407" s="90"/>
      <c r="D407" s="50" t="s">
        <v>172</v>
      </c>
      <c r="E407" s="51">
        <f>SUM(E408)</f>
        <v>650000</v>
      </c>
      <c r="F407" s="52">
        <f>SUM(F408)</f>
        <v>700000</v>
      </c>
      <c r="G407" s="53">
        <f>F407/E407</f>
        <v>1.0769230769230769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</row>
    <row r="408" spans="1:252" ht="12.75">
      <c r="A408" s="54"/>
      <c r="B408" s="54"/>
      <c r="C408" s="64">
        <v>3110</v>
      </c>
      <c r="D408" s="55" t="s">
        <v>167</v>
      </c>
      <c r="E408" s="56">
        <v>650000</v>
      </c>
      <c r="F408" s="47">
        <v>700000</v>
      </c>
      <c r="G408" s="42">
        <f>F408/E408</f>
        <v>1.0769230769230769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</row>
    <row r="409" spans="1:252" ht="12.75">
      <c r="A409" s="54"/>
      <c r="B409" s="54"/>
      <c r="C409" s="64"/>
      <c r="D409" s="45"/>
      <c r="E409" s="56"/>
      <c r="F409" s="57"/>
      <c r="G409" s="42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</row>
    <row r="410" spans="1:252" ht="12.75">
      <c r="A410" s="43"/>
      <c r="B410" s="43">
        <v>85219</v>
      </c>
      <c r="C410" s="90"/>
      <c r="D410" s="58" t="s">
        <v>173</v>
      </c>
      <c r="E410" s="51">
        <f>SUM(E411:E432)</f>
        <v>1182261</v>
      </c>
      <c r="F410" s="52">
        <f>SUM(F411:F432)</f>
        <v>1205454</v>
      </c>
      <c r="G410" s="53">
        <f aca="true" t="shared" si="16" ref="G410:G432">F410/E410</f>
        <v>1.0196174956291377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</row>
    <row r="411" spans="1:252" ht="12.75">
      <c r="A411" s="54"/>
      <c r="B411" s="54"/>
      <c r="C411" s="44" t="s">
        <v>99</v>
      </c>
      <c r="D411" s="45" t="s">
        <v>134</v>
      </c>
      <c r="E411" s="56">
        <v>2650</v>
      </c>
      <c r="F411" s="47">
        <v>1600</v>
      </c>
      <c r="G411" s="42">
        <f t="shared" si="16"/>
        <v>0.6037735849056604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</row>
    <row r="412" spans="1:252" ht="12.75">
      <c r="A412" s="54"/>
      <c r="B412" s="54"/>
      <c r="C412" s="44" t="s">
        <v>107</v>
      </c>
      <c r="D412" s="45" t="s">
        <v>61</v>
      </c>
      <c r="E412" s="56">
        <v>770000</v>
      </c>
      <c r="F412" s="47">
        <v>732464</v>
      </c>
      <c r="G412" s="42">
        <f t="shared" si="16"/>
        <v>0.951251948051948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</row>
    <row r="413" spans="1:252" ht="12.75">
      <c r="A413" s="54"/>
      <c r="B413" s="54"/>
      <c r="C413" s="44" t="s">
        <v>108</v>
      </c>
      <c r="D413" s="45" t="s">
        <v>62</v>
      </c>
      <c r="E413" s="56">
        <v>55111</v>
      </c>
      <c r="F413" s="47">
        <v>63754</v>
      </c>
      <c r="G413" s="42">
        <f t="shared" si="16"/>
        <v>1.1568289452196476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</row>
    <row r="414" spans="1:252" ht="12.75">
      <c r="A414" s="54"/>
      <c r="B414" s="54"/>
      <c r="C414" s="44" t="s">
        <v>51</v>
      </c>
      <c r="D414" s="45" t="s">
        <v>52</v>
      </c>
      <c r="E414" s="56">
        <v>118000</v>
      </c>
      <c r="F414" s="47">
        <v>116346</v>
      </c>
      <c r="G414" s="42">
        <f t="shared" si="16"/>
        <v>0.9859830508474576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</row>
    <row r="415" spans="1:252" ht="12.75">
      <c r="A415" s="54"/>
      <c r="B415" s="54"/>
      <c r="C415" s="44" t="s">
        <v>53</v>
      </c>
      <c r="D415" s="45" t="s">
        <v>54</v>
      </c>
      <c r="E415" s="56">
        <v>19000</v>
      </c>
      <c r="F415" s="47">
        <v>18190</v>
      </c>
      <c r="G415" s="42">
        <f t="shared" si="16"/>
        <v>0.9573684210526315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</row>
    <row r="416" spans="1:252" ht="12.75">
      <c r="A416" s="54"/>
      <c r="B416" s="54"/>
      <c r="C416" s="64">
        <v>4140</v>
      </c>
      <c r="D416" s="45" t="s">
        <v>71</v>
      </c>
      <c r="E416" s="56">
        <v>17000</v>
      </c>
      <c r="F416" s="47">
        <v>19000</v>
      </c>
      <c r="G416" s="42">
        <f t="shared" si="16"/>
        <v>1.1176470588235294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</row>
    <row r="417" spans="1:252" ht="12.75">
      <c r="A417" s="54"/>
      <c r="B417" s="54"/>
      <c r="C417" s="64">
        <v>4170</v>
      </c>
      <c r="D417" s="45" t="s">
        <v>55</v>
      </c>
      <c r="E417" s="56">
        <v>18000</v>
      </c>
      <c r="F417" s="47">
        <v>21000</v>
      </c>
      <c r="G417" s="42">
        <f t="shared" si="16"/>
        <v>1.1666666666666667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</row>
    <row r="418" spans="1:252" ht="12.75">
      <c r="A418" s="54"/>
      <c r="B418" s="54"/>
      <c r="C418" s="44" t="s">
        <v>101</v>
      </c>
      <c r="D418" s="45" t="s">
        <v>93</v>
      </c>
      <c r="E418" s="56">
        <v>45000</v>
      </c>
      <c r="F418" s="47">
        <v>50000</v>
      </c>
      <c r="G418" s="42">
        <f t="shared" si="16"/>
        <v>1.1111111111111112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</row>
    <row r="419" spans="1:252" ht="12.75">
      <c r="A419" s="54"/>
      <c r="B419" s="54"/>
      <c r="C419" s="44" t="s">
        <v>102</v>
      </c>
      <c r="D419" s="45" t="s">
        <v>72</v>
      </c>
      <c r="E419" s="56">
        <v>20000</v>
      </c>
      <c r="F419" s="47">
        <v>25000</v>
      </c>
      <c r="G419" s="42">
        <f t="shared" si="16"/>
        <v>1.25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</row>
    <row r="420" spans="1:252" ht="12.75">
      <c r="A420" s="54"/>
      <c r="B420" s="54"/>
      <c r="C420" s="44" t="s">
        <v>34</v>
      </c>
      <c r="D420" s="45" t="s">
        <v>35</v>
      </c>
      <c r="E420" s="56">
        <v>500</v>
      </c>
      <c r="F420" s="47">
        <v>4000</v>
      </c>
      <c r="G420" s="42">
        <f t="shared" si="16"/>
        <v>8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</row>
    <row r="421" spans="1:252" ht="12.75">
      <c r="A421" s="54"/>
      <c r="B421" s="54"/>
      <c r="C421" s="44" t="s">
        <v>109</v>
      </c>
      <c r="D421" s="45" t="s">
        <v>73</v>
      </c>
      <c r="E421" s="56">
        <v>2000</v>
      </c>
      <c r="F421" s="47">
        <v>1500</v>
      </c>
      <c r="G421" s="42">
        <f t="shared" si="16"/>
        <v>0.75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</row>
    <row r="422" spans="1:252" ht="12.75">
      <c r="A422" s="54"/>
      <c r="B422" s="54"/>
      <c r="C422" s="44" t="s">
        <v>18</v>
      </c>
      <c r="D422" s="45" t="s">
        <v>19</v>
      </c>
      <c r="E422" s="56">
        <v>40000</v>
      </c>
      <c r="F422" s="47">
        <v>65600</v>
      </c>
      <c r="G422" s="42">
        <f t="shared" si="16"/>
        <v>1.64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</row>
    <row r="423" spans="1:252" ht="12.75">
      <c r="A423" s="54"/>
      <c r="B423" s="54"/>
      <c r="C423" s="44" t="s">
        <v>139</v>
      </c>
      <c r="D423" s="55" t="s">
        <v>74</v>
      </c>
      <c r="E423" s="56">
        <v>4500</v>
      </c>
      <c r="F423" s="47">
        <v>5000</v>
      </c>
      <c r="G423" s="42">
        <f t="shared" si="16"/>
        <v>1.1111111111111112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</row>
    <row r="424" spans="1:252" ht="25.5">
      <c r="A424" s="54"/>
      <c r="B424" s="54"/>
      <c r="C424" s="44" t="s">
        <v>75</v>
      </c>
      <c r="D424" s="55" t="s">
        <v>76</v>
      </c>
      <c r="E424" s="56">
        <v>8000</v>
      </c>
      <c r="F424" s="47">
        <v>8000</v>
      </c>
      <c r="G424" s="42">
        <f t="shared" si="16"/>
        <v>1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</row>
    <row r="425" spans="1:252" ht="25.5">
      <c r="A425" s="54"/>
      <c r="B425" s="54"/>
      <c r="C425" s="44" t="s">
        <v>77</v>
      </c>
      <c r="D425" s="55" t="s">
        <v>78</v>
      </c>
      <c r="E425" s="56">
        <v>9500</v>
      </c>
      <c r="F425" s="47">
        <v>10000</v>
      </c>
      <c r="G425" s="42">
        <f t="shared" si="16"/>
        <v>1.0526315789473684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</row>
    <row r="426" spans="1:252" ht="12.75">
      <c r="A426" s="54"/>
      <c r="B426" s="54"/>
      <c r="C426" s="44" t="s">
        <v>110</v>
      </c>
      <c r="D426" s="55" t="s">
        <v>111</v>
      </c>
      <c r="E426" s="56">
        <v>8500</v>
      </c>
      <c r="F426" s="47">
        <v>10000</v>
      </c>
      <c r="G426" s="42">
        <f t="shared" si="16"/>
        <v>1.1764705882352942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</row>
    <row r="427" spans="1:252" ht="12.75">
      <c r="A427" s="54"/>
      <c r="B427" s="54"/>
      <c r="C427" s="44" t="s">
        <v>140</v>
      </c>
      <c r="D427" s="45" t="s">
        <v>67</v>
      </c>
      <c r="E427" s="56">
        <v>2000</v>
      </c>
      <c r="F427" s="47">
        <v>2000</v>
      </c>
      <c r="G427" s="42">
        <f t="shared" si="16"/>
        <v>1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</row>
    <row r="428" spans="1:252" ht="12.75">
      <c r="A428" s="54"/>
      <c r="B428" s="54"/>
      <c r="C428" s="44" t="s">
        <v>103</v>
      </c>
      <c r="D428" s="45" t="s">
        <v>141</v>
      </c>
      <c r="E428" s="56">
        <v>1500</v>
      </c>
      <c r="F428" s="47">
        <v>2000</v>
      </c>
      <c r="G428" s="42">
        <f t="shared" si="16"/>
        <v>1.3333333333333333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</row>
    <row r="429" spans="1:252" ht="12.75">
      <c r="A429" s="54"/>
      <c r="B429" s="54"/>
      <c r="C429" s="44" t="s">
        <v>142</v>
      </c>
      <c r="D429" s="45" t="s">
        <v>143</v>
      </c>
      <c r="E429" s="56">
        <v>17000</v>
      </c>
      <c r="F429" s="47">
        <v>22000</v>
      </c>
      <c r="G429" s="42">
        <f t="shared" si="16"/>
        <v>1.2941176470588236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</row>
    <row r="430" spans="1:252" ht="25.5">
      <c r="A430" s="54"/>
      <c r="B430" s="54"/>
      <c r="C430" s="44" t="s">
        <v>168</v>
      </c>
      <c r="D430" s="55" t="s">
        <v>81</v>
      </c>
      <c r="E430" s="56">
        <v>5000</v>
      </c>
      <c r="F430" s="47">
        <v>10000</v>
      </c>
      <c r="G430" s="42">
        <f t="shared" si="16"/>
        <v>2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</row>
    <row r="431" spans="1:252" ht="25.5">
      <c r="A431" s="54"/>
      <c r="B431" s="54"/>
      <c r="C431" s="44" t="s">
        <v>82</v>
      </c>
      <c r="D431" s="55" t="s">
        <v>83</v>
      </c>
      <c r="E431" s="56">
        <v>5000</v>
      </c>
      <c r="F431" s="47">
        <v>6000</v>
      </c>
      <c r="G431" s="42">
        <f t="shared" si="16"/>
        <v>1.2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</row>
    <row r="432" spans="1:252" ht="25.5">
      <c r="A432" s="54"/>
      <c r="B432" s="54"/>
      <c r="C432" s="44" t="s">
        <v>84</v>
      </c>
      <c r="D432" s="55" t="s">
        <v>85</v>
      </c>
      <c r="E432" s="56">
        <v>14000</v>
      </c>
      <c r="F432" s="47">
        <v>12000</v>
      </c>
      <c r="G432" s="42">
        <f t="shared" si="16"/>
        <v>0.8571428571428571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</row>
    <row r="433" spans="1:252" ht="12.75">
      <c r="A433" s="54"/>
      <c r="B433" s="54"/>
      <c r="C433" s="64"/>
      <c r="D433" s="45"/>
      <c r="E433" s="56"/>
      <c r="F433" s="57"/>
      <c r="G433" s="42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</row>
    <row r="434" spans="1:252" ht="12.75">
      <c r="A434" s="43"/>
      <c r="B434" s="43">
        <v>85228</v>
      </c>
      <c r="C434" s="90"/>
      <c r="D434" s="58" t="s">
        <v>174</v>
      </c>
      <c r="E434" s="51">
        <f>SUM(E435:E444)</f>
        <v>494634</v>
      </c>
      <c r="F434" s="52">
        <f>SUM(F435:F444)</f>
        <v>570000</v>
      </c>
      <c r="G434" s="53">
        <f aca="true" t="shared" si="17" ref="G434:G444">F434/E434</f>
        <v>1.1523672048423683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</row>
    <row r="435" spans="1:252" ht="12.75">
      <c r="A435" s="54"/>
      <c r="B435" s="54"/>
      <c r="C435" s="64">
        <v>3110</v>
      </c>
      <c r="D435" s="45" t="s">
        <v>167</v>
      </c>
      <c r="E435" s="56">
        <v>390000</v>
      </c>
      <c r="F435" s="47">
        <v>460000</v>
      </c>
      <c r="G435" s="42">
        <f t="shared" si="17"/>
        <v>1.1794871794871795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</row>
    <row r="436" spans="1:252" ht="12.75">
      <c r="A436" s="54"/>
      <c r="B436" s="54"/>
      <c r="C436" s="44" t="s">
        <v>107</v>
      </c>
      <c r="D436" s="45" t="s">
        <v>61</v>
      </c>
      <c r="E436" s="56">
        <v>40000</v>
      </c>
      <c r="F436" s="47">
        <v>44760</v>
      </c>
      <c r="G436" s="42">
        <f t="shared" si="17"/>
        <v>1.119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</row>
    <row r="437" spans="1:252" ht="12.75">
      <c r="A437" s="54"/>
      <c r="B437" s="54"/>
      <c r="C437" s="44" t="s">
        <v>108</v>
      </c>
      <c r="D437" s="45" t="s">
        <v>62</v>
      </c>
      <c r="E437" s="56">
        <v>1334</v>
      </c>
      <c r="F437" s="47">
        <v>2130</v>
      </c>
      <c r="G437" s="42">
        <f t="shared" si="17"/>
        <v>1.5967016491754122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</row>
    <row r="438" spans="1:252" ht="12.75">
      <c r="A438" s="54"/>
      <c r="B438" s="54"/>
      <c r="C438" s="44" t="s">
        <v>51</v>
      </c>
      <c r="D438" s="45" t="s">
        <v>52</v>
      </c>
      <c r="E438" s="56">
        <v>6500</v>
      </c>
      <c r="F438" s="47">
        <v>6910</v>
      </c>
      <c r="G438" s="42">
        <f t="shared" si="17"/>
        <v>1.063076923076923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</row>
    <row r="439" spans="1:252" ht="12.75">
      <c r="A439" s="54"/>
      <c r="B439" s="54"/>
      <c r="C439" s="44" t="s">
        <v>53</v>
      </c>
      <c r="D439" s="45" t="s">
        <v>54</v>
      </c>
      <c r="E439" s="56">
        <v>1200</v>
      </c>
      <c r="F439" s="47">
        <v>1097</v>
      </c>
      <c r="G439" s="42">
        <f t="shared" si="17"/>
        <v>0.9141666666666667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</row>
    <row r="440" spans="1:252" ht="12.75">
      <c r="A440" s="54"/>
      <c r="B440" s="54"/>
      <c r="C440" s="64">
        <v>4140</v>
      </c>
      <c r="D440" s="45" t="s">
        <v>71</v>
      </c>
      <c r="E440" s="56">
        <v>1200</v>
      </c>
      <c r="F440" s="47">
        <v>1800</v>
      </c>
      <c r="G440" s="42">
        <f t="shared" si="17"/>
        <v>1.5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</row>
    <row r="441" spans="1:252" ht="12.75">
      <c r="A441" s="54"/>
      <c r="B441" s="54"/>
      <c r="C441" s="64">
        <v>4170</v>
      </c>
      <c r="D441" s="45" t="s">
        <v>55</v>
      </c>
      <c r="E441" s="56">
        <v>51200</v>
      </c>
      <c r="F441" s="47">
        <v>50000</v>
      </c>
      <c r="G441" s="42">
        <f t="shared" si="17"/>
        <v>0.9765625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</row>
    <row r="442" spans="1:252" ht="12.75">
      <c r="A442" s="54"/>
      <c r="B442" s="54"/>
      <c r="C442" s="44" t="s">
        <v>101</v>
      </c>
      <c r="D442" s="45" t="s">
        <v>93</v>
      </c>
      <c r="E442" s="56">
        <v>2000</v>
      </c>
      <c r="F442" s="47">
        <v>1100</v>
      </c>
      <c r="G442" s="42">
        <f t="shared" si="17"/>
        <v>0.55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</row>
    <row r="443" spans="1:252" ht="12.75">
      <c r="A443" s="54"/>
      <c r="B443" s="54"/>
      <c r="C443" s="44" t="s">
        <v>140</v>
      </c>
      <c r="D443" s="45" t="s">
        <v>67</v>
      </c>
      <c r="E443" s="56">
        <v>200</v>
      </c>
      <c r="F443" s="47">
        <v>203</v>
      </c>
      <c r="G443" s="42">
        <f t="shared" si="17"/>
        <v>1.015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</row>
    <row r="444" spans="1:252" ht="12.75">
      <c r="A444" s="54"/>
      <c r="B444" s="54"/>
      <c r="C444" s="44" t="s">
        <v>142</v>
      </c>
      <c r="D444" s="45" t="s">
        <v>143</v>
      </c>
      <c r="E444" s="56">
        <v>1000</v>
      </c>
      <c r="F444" s="47">
        <v>2000</v>
      </c>
      <c r="G444" s="42">
        <f t="shared" si="17"/>
        <v>2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</row>
    <row r="445" spans="1:252" ht="12.75">
      <c r="A445" s="54"/>
      <c r="B445" s="54"/>
      <c r="C445" s="44"/>
      <c r="D445" s="45"/>
      <c r="E445" s="56"/>
      <c r="F445" s="57"/>
      <c r="G445" s="42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</row>
    <row r="446" spans="1:252" ht="12.75">
      <c r="A446" s="43"/>
      <c r="B446" s="43">
        <v>85278</v>
      </c>
      <c r="C446" s="49"/>
      <c r="D446" s="58" t="s">
        <v>175</v>
      </c>
      <c r="E446" s="51">
        <f>E447</f>
        <v>2000</v>
      </c>
      <c r="F446" s="52"/>
      <c r="G446" s="5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</row>
    <row r="447" spans="1:252" ht="12.75">
      <c r="A447" s="54"/>
      <c r="B447" s="54"/>
      <c r="C447" s="44" t="s">
        <v>176</v>
      </c>
      <c r="D447" s="45" t="s">
        <v>167</v>
      </c>
      <c r="E447" s="56">
        <v>2000</v>
      </c>
      <c r="F447" s="57"/>
      <c r="G447" s="42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</row>
    <row r="448" spans="1:252" ht="12.75">
      <c r="A448" s="54"/>
      <c r="B448" s="54"/>
      <c r="C448" s="44"/>
      <c r="D448" s="45"/>
      <c r="E448" s="56"/>
      <c r="F448" s="57"/>
      <c r="G448" s="42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</row>
    <row r="449" spans="1:252" ht="12.75">
      <c r="A449" s="43"/>
      <c r="B449" s="43">
        <v>85295</v>
      </c>
      <c r="C449" s="49"/>
      <c r="D449" s="58" t="s">
        <v>25</v>
      </c>
      <c r="E449" s="51">
        <f>SUM(E450:E469)</f>
        <v>901572</v>
      </c>
      <c r="F449" s="52">
        <f>SUM(F450:F470)</f>
        <v>619600</v>
      </c>
      <c r="G449" s="53">
        <f>F449/E449</f>
        <v>0.6872440581561983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</row>
    <row r="450" spans="1:252" ht="12.75">
      <c r="A450" s="54"/>
      <c r="B450" s="54"/>
      <c r="C450" s="44" t="s">
        <v>176</v>
      </c>
      <c r="D450" s="45" t="s">
        <v>167</v>
      </c>
      <c r="E450" s="56">
        <v>550000</v>
      </c>
      <c r="F450" s="47">
        <v>569600</v>
      </c>
      <c r="G450" s="42">
        <f>F450/E450</f>
        <v>1.0356363636363637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</row>
    <row r="451" spans="1:252" ht="12.75">
      <c r="A451" s="54"/>
      <c r="B451" s="54"/>
      <c r="C451" s="44" t="s">
        <v>177</v>
      </c>
      <c r="D451" s="45" t="s">
        <v>167</v>
      </c>
      <c r="E451" s="56">
        <v>20000</v>
      </c>
      <c r="F451" s="47"/>
      <c r="G451" s="42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</row>
    <row r="452" spans="1:252" ht="12.75">
      <c r="A452" s="54"/>
      <c r="B452" s="54"/>
      <c r="C452" s="44" t="s">
        <v>178</v>
      </c>
      <c r="D452" s="45" t="s">
        <v>61</v>
      </c>
      <c r="E452" s="56">
        <v>35190</v>
      </c>
      <c r="F452" s="47"/>
      <c r="G452" s="4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</row>
    <row r="453" spans="1:252" ht="12.75">
      <c r="A453" s="54"/>
      <c r="B453" s="54"/>
      <c r="C453" s="44" t="s">
        <v>179</v>
      </c>
      <c r="D453" s="45" t="s">
        <v>62</v>
      </c>
      <c r="E453" s="56">
        <v>2580</v>
      </c>
      <c r="F453" s="47"/>
      <c r="G453" s="42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</row>
    <row r="454" spans="1:252" ht="12.75">
      <c r="A454" s="54"/>
      <c r="B454" s="54"/>
      <c r="C454" s="44" t="s">
        <v>180</v>
      </c>
      <c r="D454" s="45" t="s">
        <v>52</v>
      </c>
      <c r="E454" s="56">
        <v>5832</v>
      </c>
      <c r="F454" s="47"/>
      <c r="G454" s="42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</row>
    <row r="455" spans="1:252" ht="12.75">
      <c r="A455" s="54"/>
      <c r="B455" s="54"/>
      <c r="C455" s="44" t="s">
        <v>181</v>
      </c>
      <c r="D455" s="45" t="s">
        <v>54</v>
      </c>
      <c r="E455" s="56">
        <v>901</v>
      </c>
      <c r="F455" s="47"/>
      <c r="G455" s="42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</row>
    <row r="456" spans="1:252" ht="12.75">
      <c r="A456" s="54"/>
      <c r="B456" s="54"/>
      <c r="C456" s="44" t="s">
        <v>182</v>
      </c>
      <c r="D456" s="45" t="s">
        <v>55</v>
      </c>
      <c r="E456" s="56">
        <v>45557</v>
      </c>
      <c r="F456" s="47"/>
      <c r="G456" s="42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</row>
    <row r="457" spans="1:252" ht="12.75">
      <c r="A457" s="54"/>
      <c r="B457" s="54"/>
      <c r="C457" s="44" t="s">
        <v>183</v>
      </c>
      <c r="D457" s="45" t="s">
        <v>93</v>
      </c>
      <c r="E457" s="59">
        <v>23152</v>
      </c>
      <c r="F457" s="47"/>
      <c r="G457" s="42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</row>
    <row r="458" spans="1:252" ht="12.75">
      <c r="A458" s="54"/>
      <c r="B458" s="54"/>
      <c r="C458" s="44" t="s">
        <v>184</v>
      </c>
      <c r="D458" s="45" t="s">
        <v>72</v>
      </c>
      <c r="E458" s="59">
        <v>2394</v>
      </c>
      <c r="F458" s="47"/>
      <c r="G458" s="42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</row>
    <row r="459" spans="1:252" ht="12.75">
      <c r="A459" s="54"/>
      <c r="B459" s="54"/>
      <c r="C459" s="44" t="s">
        <v>185</v>
      </c>
      <c r="D459" s="45" t="s">
        <v>73</v>
      </c>
      <c r="E459" s="59">
        <v>2400</v>
      </c>
      <c r="F459" s="47"/>
      <c r="G459" s="42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</row>
    <row r="460" spans="1:252" ht="12.75">
      <c r="A460" s="54"/>
      <c r="B460" s="54"/>
      <c r="C460" s="44" t="s">
        <v>186</v>
      </c>
      <c r="D460" s="45" t="s">
        <v>19</v>
      </c>
      <c r="E460" s="59">
        <v>24497</v>
      </c>
      <c r="F460" s="47"/>
      <c r="G460" s="42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</row>
    <row r="461" spans="1:252" ht="12.75">
      <c r="A461" s="54"/>
      <c r="B461" s="54"/>
      <c r="C461" s="44" t="s">
        <v>187</v>
      </c>
      <c r="D461" s="45" t="s">
        <v>74</v>
      </c>
      <c r="E461" s="59">
        <v>231</v>
      </c>
      <c r="F461" s="47"/>
      <c r="G461" s="42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</row>
    <row r="462" spans="1:252" ht="25.5">
      <c r="A462" s="54"/>
      <c r="B462" s="54"/>
      <c r="C462" s="44" t="s">
        <v>188</v>
      </c>
      <c r="D462" s="55" t="s">
        <v>76</v>
      </c>
      <c r="E462" s="59">
        <v>2192</v>
      </c>
      <c r="F462" s="47"/>
      <c r="G462" s="4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</row>
    <row r="463" spans="1:252" ht="25.5">
      <c r="A463" s="54"/>
      <c r="B463" s="54"/>
      <c r="C463" s="44" t="s">
        <v>189</v>
      </c>
      <c r="D463" s="55" t="s">
        <v>78</v>
      </c>
      <c r="E463" s="59">
        <v>1177</v>
      </c>
      <c r="F463" s="47"/>
      <c r="G463" s="42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</row>
    <row r="464" spans="1:252" ht="12.75">
      <c r="A464" s="54"/>
      <c r="B464" s="54"/>
      <c r="C464" s="44" t="s">
        <v>190</v>
      </c>
      <c r="D464" s="45" t="s">
        <v>111</v>
      </c>
      <c r="E464" s="59">
        <v>963</v>
      </c>
      <c r="F464" s="47"/>
      <c r="G464" s="42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</row>
    <row r="465" spans="1:252" ht="12.75">
      <c r="A465" s="54"/>
      <c r="B465" s="54"/>
      <c r="C465" s="44" t="s">
        <v>191</v>
      </c>
      <c r="D465" s="45" t="s">
        <v>67</v>
      </c>
      <c r="E465" s="59">
        <v>2852</v>
      </c>
      <c r="F465" s="47"/>
      <c r="G465" s="42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</row>
    <row r="466" spans="1:252" ht="12.75">
      <c r="A466" s="54"/>
      <c r="B466" s="54"/>
      <c r="C466" s="44" t="s">
        <v>192</v>
      </c>
      <c r="D466" s="45" t="s">
        <v>141</v>
      </c>
      <c r="E466" s="59">
        <v>54</v>
      </c>
      <c r="F466" s="47"/>
      <c r="G466" s="42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</row>
    <row r="467" spans="1:252" ht="25.5">
      <c r="A467" s="54"/>
      <c r="B467" s="54"/>
      <c r="C467" s="44" t="s">
        <v>193</v>
      </c>
      <c r="D467" s="55" t="s">
        <v>81</v>
      </c>
      <c r="E467" s="59">
        <v>80000</v>
      </c>
      <c r="F467" s="47"/>
      <c r="G467" s="42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</row>
    <row r="468" spans="1:252" ht="12.75">
      <c r="A468" s="54"/>
      <c r="B468" s="54"/>
      <c r="C468" s="44" t="s">
        <v>194</v>
      </c>
      <c r="D468" s="45" t="s">
        <v>85</v>
      </c>
      <c r="E468" s="59">
        <v>1600</v>
      </c>
      <c r="F468" s="47"/>
      <c r="G468" s="42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</row>
    <row r="469" spans="1:252" ht="12.75">
      <c r="A469" s="54"/>
      <c r="B469" s="54"/>
      <c r="C469" s="64">
        <v>6059</v>
      </c>
      <c r="D469" s="45" t="s">
        <v>13</v>
      </c>
      <c r="E469" s="59">
        <v>100000</v>
      </c>
      <c r="F469" s="47"/>
      <c r="G469" s="42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</row>
    <row r="470" spans="1:252" ht="12.75">
      <c r="A470" s="54"/>
      <c r="B470" s="54"/>
      <c r="C470" s="64">
        <v>6050</v>
      </c>
      <c r="D470" s="45" t="s">
        <v>13</v>
      </c>
      <c r="E470" s="59"/>
      <c r="F470" s="47">
        <v>50000</v>
      </c>
      <c r="G470" s="42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</row>
    <row r="471" spans="1:252" ht="12.75">
      <c r="A471" s="66"/>
      <c r="B471" s="66"/>
      <c r="C471" s="92"/>
      <c r="D471" s="80"/>
      <c r="E471" s="69"/>
      <c r="F471" s="70"/>
      <c r="G471" s="69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</row>
    <row r="472" spans="1:252" ht="18" customHeight="1">
      <c r="A472" s="71">
        <v>853</v>
      </c>
      <c r="B472" s="71"/>
      <c r="C472" s="72"/>
      <c r="D472" s="73" t="s">
        <v>195</v>
      </c>
      <c r="E472" s="74">
        <f>E473</f>
        <v>50805</v>
      </c>
      <c r="F472" s="75"/>
      <c r="G472" s="5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</row>
    <row r="473" spans="1:252" ht="12.75">
      <c r="A473" s="43"/>
      <c r="B473" s="43">
        <v>85395</v>
      </c>
      <c r="C473" s="90"/>
      <c r="D473" s="58" t="s">
        <v>25</v>
      </c>
      <c r="E473" s="51">
        <f>E474</f>
        <v>50805</v>
      </c>
      <c r="F473" s="52"/>
      <c r="G473" s="5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</row>
    <row r="474" spans="1:252" ht="12.75">
      <c r="A474" s="54"/>
      <c r="B474" s="54"/>
      <c r="C474" s="44" t="s">
        <v>196</v>
      </c>
      <c r="D474" s="45" t="s">
        <v>68</v>
      </c>
      <c r="E474" s="56">
        <v>50805</v>
      </c>
      <c r="F474" s="47"/>
      <c r="G474" s="42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</row>
    <row r="475" spans="1:252" ht="12.75">
      <c r="A475" s="66"/>
      <c r="B475" s="66"/>
      <c r="C475" s="92"/>
      <c r="D475" s="80"/>
      <c r="E475" s="69"/>
      <c r="F475" s="70"/>
      <c r="G475" s="69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</row>
    <row r="476" spans="1:252" ht="18" customHeight="1">
      <c r="A476" s="71">
        <v>854</v>
      </c>
      <c r="B476" s="71"/>
      <c r="C476" s="72"/>
      <c r="D476" s="73" t="s">
        <v>197</v>
      </c>
      <c r="E476" s="74">
        <f>E477+E484</f>
        <v>196473</v>
      </c>
      <c r="F476" s="75">
        <f>F477+F484</f>
        <v>83430</v>
      </c>
      <c r="G476" s="53">
        <f aca="true" t="shared" si="18" ref="G476:G482">F476/E476</f>
        <v>0.42463849994655756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</row>
    <row r="477" spans="1:252" ht="12.75">
      <c r="A477" s="43"/>
      <c r="B477" s="43">
        <v>85401</v>
      </c>
      <c r="C477" s="90"/>
      <c r="D477" s="58" t="s">
        <v>198</v>
      </c>
      <c r="E477" s="51">
        <f>SUM(E478:E482)</f>
        <v>70216</v>
      </c>
      <c r="F477" s="52">
        <f>SUM(F478:F482)</f>
        <v>83430</v>
      </c>
      <c r="G477" s="53">
        <f t="shared" si="18"/>
        <v>1.1881907257605104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</row>
    <row r="478" spans="1:252" ht="12.75">
      <c r="A478" s="54"/>
      <c r="B478" s="54"/>
      <c r="C478" s="44" t="s">
        <v>107</v>
      </c>
      <c r="D478" s="45" t="s">
        <v>61</v>
      </c>
      <c r="E478" s="56">
        <v>50800</v>
      </c>
      <c r="F478" s="47">
        <v>62060</v>
      </c>
      <c r="G478" s="42">
        <f t="shared" si="18"/>
        <v>1.2216535433070865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</row>
    <row r="479" spans="1:252" ht="12.75">
      <c r="A479" s="54"/>
      <c r="B479" s="54"/>
      <c r="C479" s="44" t="s">
        <v>108</v>
      </c>
      <c r="D479" s="45" t="s">
        <v>62</v>
      </c>
      <c r="E479" s="56">
        <v>6120</v>
      </c>
      <c r="F479" s="47">
        <v>4743</v>
      </c>
      <c r="G479" s="42">
        <f t="shared" si="18"/>
        <v>0.775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</row>
    <row r="480" spans="1:252" ht="12.75">
      <c r="A480" s="54"/>
      <c r="B480" s="54"/>
      <c r="C480" s="44" t="s">
        <v>51</v>
      </c>
      <c r="D480" s="45" t="s">
        <v>52</v>
      </c>
      <c r="E480" s="56">
        <v>7900</v>
      </c>
      <c r="F480" s="47">
        <v>10328</v>
      </c>
      <c r="G480" s="42">
        <f t="shared" si="18"/>
        <v>1.3073417721518987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</row>
    <row r="481" spans="1:252" ht="12.75">
      <c r="A481" s="54"/>
      <c r="B481" s="54"/>
      <c r="C481" s="44" t="s">
        <v>53</v>
      </c>
      <c r="D481" s="45" t="s">
        <v>54</v>
      </c>
      <c r="E481" s="56">
        <v>1300</v>
      </c>
      <c r="F481" s="47">
        <v>1637</v>
      </c>
      <c r="G481" s="42">
        <f t="shared" si="18"/>
        <v>1.2592307692307692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</row>
    <row r="482" spans="1:252" ht="12.75">
      <c r="A482" s="54"/>
      <c r="B482" s="54"/>
      <c r="C482" s="44" t="s">
        <v>142</v>
      </c>
      <c r="D482" s="45" t="s">
        <v>199</v>
      </c>
      <c r="E482" s="56">
        <v>4096</v>
      </c>
      <c r="F482" s="47">
        <v>4662</v>
      </c>
      <c r="G482" s="42">
        <f t="shared" si="18"/>
        <v>1.13818359375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</row>
    <row r="483" spans="1:252" ht="12.75">
      <c r="A483" s="54"/>
      <c r="B483" s="54"/>
      <c r="C483" s="79"/>
      <c r="D483" s="84"/>
      <c r="E483" s="59"/>
      <c r="F483" s="60"/>
      <c r="G483" s="42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</row>
    <row r="484" spans="1:252" ht="12.75">
      <c r="A484" s="43"/>
      <c r="B484" s="43">
        <v>85415</v>
      </c>
      <c r="C484" s="90"/>
      <c r="D484" s="58" t="s">
        <v>200</v>
      </c>
      <c r="E484" s="61">
        <f>E485</f>
        <v>126257</v>
      </c>
      <c r="F484" s="62"/>
      <c r="G484" s="5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</row>
    <row r="485" spans="1:252" ht="12.75">
      <c r="A485" s="54"/>
      <c r="B485" s="106"/>
      <c r="C485" s="44" t="s">
        <v>135</v>
      </c>
      <c r="D485" s="45" t="s">
        <v>136</v>
      </c>
      <c r="E485" s="107">
        <v>126257</v>
      </c>
      <c r="F485" s="108"/>
      <c r="G485" s="42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</row>
    <row r="486" spans="1:252" ht="12.75">
      <c r="A486" s="66"/>
      <c r="B486" s="66"/>
      <c r="C486" s="92"/>
      <c r="D486" s="68"/>
      <c r="E486" s="69"/>
      <c r="F486" s="70"/>
      <c r="G486" s="69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</row>
    <row r="487" spans="1:252" ht="25.5" customHeight="1">
      <c r="A487" s="71">
        <v>900</v>
      </c>
      <c r="B487" s="71"/>
      <c r="C487" s="89"/>
      <c r="D487" s="73" t="s">
        <v>201</v>
      </c>
      <c r="E487" s="74">
        <f>E488+E491+E494+E497+E500+E504+E509</f>
        <v>4937700</v>
      </c>
      <c r="F487" s="75">
        <f>F488+F491+F494+F497+F500+F504+F509</f>
        <v>5408380</v>
      </c>
      <c r="G487" s="53">
        <f>F487/E487</f>
        <v>1.0953237337221784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</row>
    <row r="488" spans="1:252" ht="14.25" customHeight="1">
      <c r="A488" s="43"/>
      <c r="B488" s="43">
        <v>90001</v>
      </c>
      <c r="C488" s="90"/>
      <c r="D488" s="58" t="s">
        <v>202</v>
      </c>
      <c r="E488" s="51">
        <f>SUM(E489:E489)</f>
        <v>130000</v>
      </c>
      <c r="F488" s="52">
        <f>SUM(F489:F489)</f>
        <v>170000</v>
      </c>
      <c r="G488" s="53">
        <f>F488/E488</f>
        <v>1.3076923076923077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</row>
    <row r="489" spans="1:252" ht="12.75">
      <c r="A489" s="54"/>
      <c r="B489" s="54"/>
      <c r="C489" s="44" t="s">
        <v>34</v>
      </c>
      <c r="D489" s="55" t="s">
        <v>35</v>
      </c>
      <c r="E489" s="56">
        <v>130000</v>
      </c>
      <c r="F489" s="47">
        <v>170000</v>
      </c>
      <c r="G489" s="42">
        <f>F489/E489</f>
        <v>1.3076923076923077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</row>
    <row r="490" spans="1:252" ht="14.25" customHeight="1">
      <c r="A490" s="54"/>
      <c r="B490" s="54"/>
      <c r="C490" s="64"/>
      <c r="D490" s="45"/>
      <c r="E490" s="56"/>
      <c r="F490" s="57"/>
      <c r="G490" s="42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</row>
    <row r="491" spans="1:252" ht="14.25" customHeight="1">
      <c r="A491" s="43"/>
      <c r="B491" s="43">
        <v>90002</v>
      </c>
      <c r="C491" s="90"/>
      <c r="D491" s="58" t="s">
        <v>203</v>
      </c>
      <c r="E491" s="51">
        <f>E492</f>
        <v>10000</v>
      </c>
      <c r="F491" s="52">
        <f>F492</f>
        <v>3500</v>
      </c>
      <c r="G491" s="53">
        <f>F491/E491</f>
        <v>0.35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</row>
    <row r="492" spans="1:252" ht="14.25" customHeight="1">
      <c r="A492" s="54"/>
      <c r="B492" s="54"/>
      <c r="C492" s="64">
        <v>4210</v>
      </c>
      <c r="D492" s="45" t="s">
        <v>93</v>
      </c>
      <c r="E492" s="56">
        <v>10000</v>
      </c>
      <c r="F492" s="57">
        <v>3500</v>
      </c>
      <c r="G492" s="42">
        <f>F492/E492</f>
        <v>0.35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</row>
    <row r="493" spans="1:252" ht="13.5" customHeight="1">
      <c r="A493" s="54"/>
      <c r="B493" s="54"/>
      <c r="C493" s="64"/>
      <c r="D493" s="45"/>
      <c r="E493" s="56"/>
      <c r="F493" s="57"/>
      <c r="G493" s="42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</row>
    <row r="494" spans="1:252" ht="12.75">
      <c r="A494" s="43"/>
      <c r="B494" s="43">
        <v>90003</v>
      </c>
      <c r="C494" s="90"/>
      <c r="D494" s="58" t="s">
        <v>204</v>
      </c>
      <c r="E494" s="51">
        <f>SUM(E495)</f>
        <v>500000</v>
      </c>
      <c r="F494" s="52">
        <f>SUM(F495)</f>
        <v>500000</v>
      </c>
      <c r="G494" s="53">
        <f>F494/E494</f>
        <v>1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</row>
    <row r="495" spans="1:252" ht="25.5">
      <c r="A495" s="54"/>
      <c r="B495" s="54"/>
      <c r="C495" s="64">
        <v>4300</v>
      </c>
      <c r="D495" s="55" t="s">
        <v>205</v>
      </c>
      <c r="E495" s="56">
        <v>500000</v>
      </c>
      <c r="F495" s="47">
        <v>500000</v>
      </c>
      <c r="G495" s="42">
        <f>F495/E495</f>
        <v>1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</row>
    <row r="496" spans="1:252" ht="12.75">
      <c r="A496" s="54"/>
      <c r="B496" s="54"/>
      <c r="C496" s="64"/>
      <c r="D496" s="45"/>
      <c r="E496" s="56"/>
      <c r="F496" s="57"/>
      <c r="G496" s="42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</row>
    <row r="497" spans="1:252" ht="12.75">
      <c r="A497" s="43"/>
      <c r="B497" s="43">
        <v>90004</v>
      </c>
      <c r="C497" s="90"/>
      <c r="D497" s="58" t="s">
        <v>206</v>
      </c>
      <c r="E497" s="51">
        <f>SUM(E498)</f>
        <v>250000</v>
      </c>
      <c r="F497" s="52">
        <f>SUM(F498)</f>
        <v>250000</v>
      </c>
      <c r="G497" s="53">
        <f>F497/E497</f>
        <v>1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</row>
    <row r="498" spans="1:252" ht="12.75">
      <c r="A498" s="54"/>
      <c r="B498" s="54"/>
      <c r="C498" s="64">
        <v>4300</v>
      </c>
      <c r="D498" s="45" t="s">
        <v>19</v>
      </c>
      <c r="E498" s="56">
        <v>250000</v>
      </c>
      <c r="F498" s="47">
        <v>250000</v>
      </c>
      <c r="G498" s="42">
        <f>F498/E498</f>
        <v>1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</row>
    <row r="499" spans="1:252" ht="12.75">
      <c r="A499" s="54"/>
      <c r="B499" s="54"/>
      <c r="C499" s="64"/>
      <c r="D499" s="45"/>
      <c r="E499" s="56"/>
      <c r="F499" s="57"/>
      <c r="G499" s="42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</row>
    <row r="500" spans="1:252" ht="12.75">
      <c r="A500" s="43"/>
      <c r="B500" s="43">
        <v>90013</v>
      </c>
      <c r="C500" s="90"/>
      <c r="D500" s="58" t="s">
        <v>207</v>
      </c>
      <c r="E500" s="51">
        <f>SUM(E501)</f>
        <v>80000</v>
      </c>
      <c r="F500" s="52">
        <f>SUM(F501)</f>
        <v>84000</v>
      </c>
      <c r="G500" s="53">
        <f>F500/E500</f>
        <v>1.05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</row>
    <row r="501" spans="1:252" ht="12.75">
      <c r="A501" s="54"/>
      <c r="B501" s="54"/>
      <c r="C501" s="64">
        <v>4300</v>
      </c>
      <c r="D501" s="45" t="s">
        <v>19</v>
      </c>
      <c r="E501" s="56">
        <v>80000</v>
      </c>
      <c r="F501" s="47">
        <v>84000</v>
      </c>
      <c r="G501" s="42">
        <f>F501/E501</f>
        <v>1.05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</row>
    <row r="502" spans="1:252" ht="12.75">
      <c r="A502" s="54"/>
      <c r="B502" s="54"/>
      <c r="C502" s="64"/>
      <c r="D502" s="45" t="s">
        <v>208</v>
      </c>
      <c r="E502" s="56"/>
      <c r="F502" s="57"/>
      <c r="G502" s="4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</row>
    <row r="503" spans="1:252" ht="12.75">
      <c r="A503" s="54"/>
      <c r="B503" s="54"/>
      <c r="C503" s="64"/>
      <c r="D503" s="45"/>
      <c r="E503" s="56"/>
      <c r="F503" s="57"/>
      <c r="G503" s="42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</row>
    <row r="504" spans="1:252" ht="12.75">
      <c r="A504" s="43"/>
      <c r="B504" s="43">
        <v>90015</v>
      </c>
      <c r="C504" s="90"/>
      <c r="D504" s="58" t="s">
        <v>209</v>
      </c>
      <c r="E504" s="51">
        <f>SUM(E505:E507)</f>
        <v>1568000</v>
      </c>
      <c r="F504" s="52">
        <f>SUM(F505:F507)</f>
        <v>1450000</v>
      </c>
      <c r="G504" s="53">
        <f>F504/E504</f>
        <v>0.9247448979591837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</row>
    <row r="505" spans="1:252" ht="12.75">
      <c r="A505" s="54"/>
      <c r="B505" s="54"/>
      <c r="C505" s="64">
        <v>4260</v>
      </c>
      <c r="D505" s="55" t="s">
        <v>72</v>
      </c>
      <c r="E505" s="56">
        <v>1050000</v>
      </c>
      <c r="F505" s="47">
        <v>1200000</v>
      </c>
      <c r="G505" s="42">
        <f>F505/E505</f>
        <v>1.1428571428571428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</row>
    <row r="506" spans="1:252" ht="12.75">
      <c r="A506" s="54"/>
      <c r="B506" s="54"/>
      <c r="C506" s="64">
        <v>4270</v>
      </c>
      <c r="D506" s="55" t="s">
        <v>35</v>
      </c>
      <c r="E506" s="56">
        <v>143000</v>
      </c>
      <c r="F506" s="47">
        <v>150000</v>
      </c>
      <c r="G506" s="42">
        <f>F506/E506</f>
        <v>1.048951048951049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</row>
    <row r="507" spans="1:252" ht="12.75">
      <c r="A507" s="54"/>
      <c r="B507" s="54"/>
      <c r="C507" s="64">
        <v>6050</v>
      </c>
      <c r="D507" s="45" t="s">
        <v>13</v>
      </c>
      <c r="E507" s="56">
        <v>375000</v>
      </c>
      <c r="F507" s="47">
        <v>100000</v>
      </c>
      <c r="G507" s="42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</row>
    <row r="508" spans="1:252" ht="12.75">
      <c r="A508" s="54"/>
      <c r="B508" s="54"/>
      <c r="C508" s="64"/>
      <c r="D508" s="55"/>
      <c r="E508" s="56"/>
      <c r="F508" s="57"/>
      <c r="G508" s="42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</row>
    <row r="509" spans="1:252" ht="12.75">
      <c r="A509" s="43"/>
      <c r="B509" s="43">
        <v>90095</v>
      </c>
      <c r="C509" s="90"/>
      <c r="D509" s="50" t="s">
        <v>25</v>
      </c>
      <c r="E509" s="51">
        <f>SUM(E510:E520)</f>
        <v>2399700</v>
      </c>
      <c r="F509" s="52">
        <f>SUM(F510:F520)</f>
        <v>2950880</v>
      </c>
      <c r="G509" s="53">
        <f aca="true" t="shared" si="19" ref="G509:G518">F509/E509</f>
        <v>1.22968704421386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</row>
    <row r="510" spans="1:252" ht="25.5">
      <c r="A510" s="54"/>
      <c r="B510" s="54"/>
      <c r="C510" s="44" t="s">
        <v>157</v>
      </c>
      <c r="D510" s="55" t="s">
        <v>158</v>
      </c>
      <c r="E510" s="56">
        <v>8000</v>
      </c>
      <c r="F510" s="47">
        <v>8000</v>
      </c>
      <c r="G510" s="42">
        <f t="shared" si="19"/>
        <v>1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</row>
    <row r="511" spans="1:252" ht="12.75">
      <c r="A511" s="54"/>
      <c r="B511" s="54"/>
      <c r="C511" s="44" t="s">
        <v>88</v>
      </c>
      <c r="D511" s="45" t="s">
        <v>55</v>
      </c>
      <c r="E511" s="56">
        <v>7000</v>
      </c>
      <c r="F511" s="47"/>
      <c r="G511" s="42">
        <f t="shared" si="19"/>
        <v>0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</row>
    <row r="512" spans="1:252" ht="12.75">
      <c r="A512" s="54"/>
      <c r="B512" s="54"/>
      <c r="C512" s="44" t="s">
        <v>101</v>
      </c>
      <c r="D512" s="55" t="s">
        <v>93</v>
      </c>
      <c r="E512" s="56">
        <v>70000</v>
      </c>
      <c r="F512" s="47">
        <v>80000</v>
      </c>
      <c r="G512" s="42">
        <f t="shared" si="19"/>
        <v>1.1428571428571428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</row>
    <row r="513" spans="1:252" ht="12.75">
      <c r="A513" s="54"/>
      <c r="B513" s="54"/>
      <c r="C513" s="44" t="s">
        <v>102</v>
      </c>
      <c r="D513" s="45" t="s">
        <v>72</v>
      </c>
      <c r="E513" s="56">
        <v>45000</v>
      </c>
      <c r="F513" s="47">
        <v>50000</v>
      </c>
      <c r="G513" s="42">
        <f t="shared" si="19"/>
        <v>1.1111111111111112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</row>
    <row r="514" spans="1:252" ht="12.75">
      <c r="A514" s="54"/>
      <c r="B514" s="54"/>
      <c r="C514" s="64">
        <v>4300</v>
      </c>
      <c r="D514" s="55" t="s">
        <v>19</v>
      </c>
      <c r="E514" s="56">
        <v>840000</v>
      </c>
      <c r="F514" s="47">
        <v>550000</v>
      </c>
      <c r="G514" s="42">
        <f t="shared" si="19"/>
        <v>0.6547619047619048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</row>
    <row r="515" spans="1:252" ht="38.25">
      <c r="A515" s="54"/>
      <c r="B515" s="54"/>
      <c r="C515" s="64">
        <v>4340</v>
      </c>
      <c r="D515" s="55" t="s">
        <v>210</v>
      </c>
      <c r="E515" s="56">
        <v>7000</v>
      </c>
      <c r="F515" s="47">
        <v>70000</v>
      </c>
      <c r="G515" s="42">
        <f t="shared" si="19"/>
        <v>10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</row>
    <row r="516" spans="1:252" ht="12.75">
      <c r="A516" s="54"/>
      <c r="B516" s="54"/>
      <c r="C516" s="44" t="s">
        <v>110</v>
      </c>
      <c r="D516" s="55" t="s">
        <v>111</v>
      </c>
      <c r="E516" s="56">
        <v>5700</v>
      </c>
      <c r="F516" s="47">
        <v>5880</v>
      </c>
      <c r="G516" s="42">
        <f t="shared" si="19"/>
        <v>1.0315789473684212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</row>
    <row r="517" spans="1:252" ht="12.75">
      <c r="A517" s="54"/>
      <c r="B517" s="54"/>
      <c r="C517" s="64">
        <v>4430</v>
      </c>
      <c r="D517" s="45" t="s">
        <v>141</v>
      </c>
      <c r="E517" s="56">
        <v>2000</v>
      </c>
      <c r="F517" s="47">
        <v>2000</v>
      </c>
      <c r="G517" s="42">
        <f t="shared" si="19"/>
        <v>1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</row>
    <row r="518" spans="1:252" ht="12.75">
      <c r="A518" s="54"/>
      <c r="B518" s="54"/>
      <c r="C518" s="64">
        <v>6050</v>
      </c>
      <c r="D518" s="45" t="s">
        <v>13</v>
      </c>
      <c r="E518" s="56">
        <f>1415000-155000-250000</f>
        <v>1010000</v>
      </c>
      <c r="F518" s="47">
        <v>2185000</v>
      </c>
      <c r="G518" s="42">
        <f t="shared" si="19"/>
        <v>2.1633663366336635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</row>
    <row r="519" spans="1:252" ht="12.75">
      <c r="A519" s="54"/>
      <c r="B519" s="54"/>
      <c r="C519" s="64">
        <v>6059</v>
      </c>
      <c r="D519" s="45" t="s">
        <v>13</v>
      </c>
      <c r="E519" s="56">
        <v>155000</v>
      </c>
      <c r="F519" s="47"/>
      <c r="G519" s="42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</row>
    <row r="520" spans="1:252" ht="38.25">
      <c r="A520" s="54"/>
      <c r="B520" s="54"/>
      <c r="C520" s="102">
        <v>6300</v>
      </c>
      <c r="D520" s="103" t="s">
        <v>32</v>
      </c>
      <c r="E520" s="59">
        <v>250000</v>
      </c>
      <c r="F520" s="109"/>
      <c r="G520" s="42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</row>
    <row r="521" spans="1:252" ht="12.75">
      <c r="A521" s="66"/>
      <c r="B521" s="66"/>
      <c r="C521" s="92"/>
      <c r="D521" s="80"/>
      <c r="E521" s="69"/>
      <c r="F521" s="70"/>
      <c r="G521" s="69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</row>
    <row r="522" spans="1:252" ht="29.25" customHeight="1">
      <c r="A522" s="71">
        <v>921</v>
      </c>
      <c r="B522" s="71"/>
      <c r="C522" s="89"/>
      <c r="D522" s="91" t="s">
        <v>211</v>
      </c>
      <c r="E522" s="74">
        <f>E523+E528+E531</f>
        <v>2470000</v>
      </c>
      <c r="F522" s="75">
        <f>F523+F528+F531</f>
        <v>2799000</v>
      </c>
      <c r="G522" s="53">
        <f>F522/E522</f>
        <v>1.1331983805668016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</row>
    <row r="523" spans="1:252" ht="12.75">
      <c r="A523" s="43"/>
      <c r="B523" s="43">
        <v>92109</v>
      </c>
      <c r="C523" s="90"/>
      <c r="D523" s="50" t="s">
        <v>212</v>
      </c>
      <c r="E523" s="51">
        <f>SUM(E524:E526)</f>
        <v>939500</v>
      </c>
      <c r="F523" s="52">
        <f>SUM(F524:F526)</f>
        <v>1235000</v>
      </c>
      <c r="G523" s="53">
        <f>F523/E523</f>
        <v>1.3145290047897817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</row>
    <row r="524" spans="1:252" ht="25.5">
      <c r="A524" s="54"/>
      <c r="B524" s="54"/>
      <c r="C524" s="64">
        <v>2480</v>
      </c>
      <c r="D524" s="55" t="s">
        <v>213</v>
      </c>
      <c r="E524" s="56">
        <v>930000</v>
      </c>
      <c r="F524" s="47">
        <v>860000</v>
      </c>
      <c r="G524" s="42">
        <f>F524/E524</f>
        <v>0.9247311827956989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</row>
    <row r="525" spans="1:252" ht="12.75">
      <c r="A525" s="54"/>
      <c r="B525" s="54"/>
      <c r="C525" s="64">
        <v>6050</v>
      </c>
      <c r="D525" s="45" t="s">
        <v>13</v>
      </c>
      <c r="E525" s="56"/>
      <c r="F525" s="47">
        <v>375000</v>
      </c>
      <c r="G525" s="42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</row>
    <row r="526" spans="1:252" ht="12.75">
      <c r="A526" s="54"/>
      <c r="B526" s="54"/>
      <c r="C526" s="64">
        <v>6059</v>
      </c>
      <c r="D526" s="45" t="s">
        <v>13</v>
      </c>
      <c r="E526" s="56">
        <v>9500</v>
      </c>
      <c r="F526" s="47"/>
      <c r="G526" s="42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</row>
    <row r="527" spans="1:252" ht="12.75">
      <c r="A527" s="54"/>
      <c r="B527" s="54"/>
      <c r="C527" s="64"/>
      <c r="D527" s="55"/>
      <c r="E527" s="56"/>
      <c r="F527" s="57"/>
      <c r="G527" s="42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</row>
    <row r="528" spans="1:252" ht="12.75">
      <c r="A528" s="43"/>
      <c r="B528" s="43">
        <v>92116</v>
      </c>
      <c r="C528" s="90"/>
      <c r="D528" s="50" t="s">
        <v>214</v>
      </c>
      <c r="E528" s="51">
        <f>SUM(E529)</f>
        <v>1085000</v>
      </c>
      <c r="F528" s="52">
        <f>SUM(F529)</f>
        <v>1088000</v>
      </c>
      <c r="G528" s="53">
        <f>F528/E528</f>
        <v>1.0027649769585254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</row>
    <row r="529" spans="1:252" ht="25.5">
      <c r="A529" s="54"/>
      <c r="B529" s="54"/>
      <c r="C529" s="64">
        <v>2480</v>
      </c>
      <c r="D529" s="55" t="s">
        <v>213</v>
      </c>
      <c r="E529" s="56">
        <v>1085000</v>
      </c>
      <c r="F529" s="47">
        <v>1088000</v>
      </c>
      <c r="G529" s="42">
        <f>F529/E529</f>
        <v>1.0027649769585254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</row>
    <row r="530" spans="1:252" ht="12.75">
      <c r="A530" s="54"/>
      <c r="B530" s="54"/>
      <c r="C530" s="64"/>
      <c r="D530" s="55"/>
      <c r="E530" s="110"/>
      <c r="F530" s="111"/>
      <c r="G530" s="42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</row>
    <row r="531" spans="1:252" ht="12.75">
      <c r="A531" s="43"/>
      <c r="B531" s="43">
        <v>92195</v>
      </c>
      <c r="C531" s="90"/>
      <c r="D531" s="50" t="s">
        <v>25</v>
      </c>
      <c r="E531" s="51">
        <f>SUM(E532:E537)</f>
        <v>445500</v>
      </c>
      <c r="F531" s="52">
        <f>SUM(F532:F537)</f>
        <v>476000</v>
      </c>
      <c r="G531" s="53">
        <f aca="true" t="shared" si="20" ref="G531:G537">F531/E531</f>
        <v>1.0684624017957352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</row>
    <row r="532" spans="1:252" ht="25.5">
      <c r="A532" s="54"/>
      <c r="B532" s="54"/>
      <c r="C532" s="44" t="s">
        <v>157</v>
      </c>
      <c r="D532" s="55" t="s">
        <v>158</v>
      </c>
      <c r="E532" s="56">
        <v>91000</v>
      </c>
      <c r="F532" s="47">
        <v>85000</v>
      </c>
      <c r="G532" s="42">
        <f t="shared" si="20"/>
        <v>0.9340659340659341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</row>
    <row r="533" spans="1:252" ht="25.5">
      <c r="A533" s="54"/>
      <c r="B533" s="54"/>
      <c r="C533" s="64">
        <v>3040</v>
      </c>
      <c r="D533" s="55" t="s">
        <v>215</v>
      </c>
      <c r="E533" s="56">
        <v>14000</v>
      </c>
      <c r="F533" s="47">
        <v>5000</v>
      </c>
      <c r="G533" s="42">
        <f t="shared" si="20"/>
        <v>0.35714285714285715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</row>
    <row r="534" spans="1:252" ht="12.75">
      <c r="A534" s="54"/>
      <c r="B534" s="54"/>
      <c r="C534" s="64">
        <v>4170</v>
      </c>
      <c r="D534" s="55" t="s">
        <v>55</v>
      </c>
      <c r="E534" s="56">
        <v>15000</v>
      </c>
      <c r="F534" s="47">
        <v>10000</v>
      </c>
      <c r="G534" s="42">
        <f t="shared" si="20"/>
        <v>0.6666666666666666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</row>
    <row r="535" spans="1:252" ht="12.75">
      <c r="A535" s="54"/>
      <c r="B535" s="54"/>
      <c r="C535" s="64">
        <v>4210</v>
      </c>
      <c r="D535" s="55" t="s">
        <v>93</v>
      </c>
      <c r="E535" s="56">
        <v>25000</v>
      </c>
      <c r="F535" s="47">
        <v>35000</v>
      </c>
      <c r="G535" s="42">
        <f t="shared" si="20"/>
        <v>1.4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</row>
    <row r="536" spans="1:252" ht="25.5">
      <c r="A536" s="54"/>
      <c r="B536" s="54"/>
      <c r="C536" s="64">
        <v>4300</v>
      </c>
      <c r="D536" s="55" t="s">
        <v>216</v>
      </c>
      <c r="E536" s="56">
        <v>300000</v>
      </c>
      <c r="F536" s="47">
        <v>340000</v>
      </c>
      <c r="G536" s="42">
        <f t="shared" si="20"/>
        <v>1.1333333333333333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</row>
    <row r="537" spans="1:252" ht="12.75">
      <c r="A537" s="54"/>
      <c r="B537" s="54"/>
      <c r="C537" s="64">
        <v>4430</v>
      </c>
      <c r="D537" s="45" t="s">
        <v>217</v>
      </c>
      <c r="E537" s="56">
        <v>500</v>
      </c>
      <c r="F537" s="47">
        <v>1000</v>
      </c>
      <c r="G537" s="42">
        <f t="shared" si="20"/>
        <v>2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</row>
    <row r="538" spans="1:252" ht="12.75">
      <c r="A538" s="66"/>
      <c r="B538" s="66"/>
      <c r="C538" s="92"/>
      <c r="D538" s="80"/>
      <c r="E538" s="69"/>
      <c r="F538" s="70"/>
      <c r="G538" s="42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</row>
    <row r="539" spans="1:252" ht="24.75" customHeight="1">
      <c r="A539" s="71">
        <v>926</v>
      </c>
      <c r="B539" s="71"/>
      <c r="C539" s="89"/>
      <c r="D539" s="73" t="s">
        <v>218</v>
      </c>
      <c r="E539" s="74">
        <f>E540+E544+E549</f>
        <v>2576000</v>
      </c>
      <c r="F539" s="75">
        <f>F540+F544+F549</f>
        <v>2048600</v>
      </c>
      <c r="G539" s="53">
        <f>F539/E539</f>
        <v>0.7952639751552795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</row>
    <row r="540" spans="1:252" ht="12.75">
      <c r="A540" s="43"/>
      <c r="B540" s="43">
        <v>92601</v>
      </c>
      <c r="C540" s="90"/>
      <c r="D540" s="58" t="s">
        <v>219</v>
      </c>
      <c r="E540" s="51">
        <f>SUM(E541:E542)</f>
        <v>448000</v>
      </c>
      <c r="F540" s="52">
        <f>SUM(F541:F542)</f>
        <v>50000</v>
      </c>
      <c r="G540" s="53">
        <f>F540/E540</f>
        <v>0.11160714285714286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</row>
    <row r="541" spans="1:252" ht="12.75">
      <c r="A541" s="54"/>
      <c r="B541" s="54"/>
      <c r="C541" s="64">
        <v>6050</v>
      </c>
      <c r="D541" s="45" t="s">
        <v>13</v>
      </c>
      <c r="E541" s="56">
        <v>348000</v>
      </c>
      <c r="F541" s="47">
        <v>50000</v>
      </c>
      <c r="G541" s="42">
        <f>F541/E541</f>
        <v>0.14367816091954022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</row>
    <row r="542" spans="1:252" ht="12.75">
      <c r="A542" s="54"/>
      <c r="B542" s="54"/>
      <c r="C542" s="64">
        <v>6059</v>
      </c>
      <c r="D542" s="45" t="s">
        <v>13</v>
      </c>
      <c r="E542" s="56">
        <v>100000</v>
      </c>
      <c r="F542" s="47"/>
      <c r="G542" s="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</row>
    <row r="543" spans="1:252" ht="12.75">
      <c r="A543" s="54"/>
      <c r="B543" s="54"/>
      <c r="C543" s="64"/>
      <c r="D543" s="45"/>
      <c r="E543" s="56"/>
      <c r="F543" s="57"/>
      <c r="G543" s="42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</row>
    <row r="544" spans="1:252" ht="12.75">
      <c r="A544" s="43"/>
      <c r="B544" s="43">
        <v>92604</v>
      </c>
      <c r="C544" s="90"/>
      <c r="D544" s="58" t="s">
        <v>220</v>
      </c>
      <c r="E544" s="51">
        <f>SUM(E545:E547)</f>
        <v>1822000</v>
      </c>
      <c r="F544" s="52">
        <f>SUM(F545)</f>
        <v>1623600</v>
      </c>
      <c r="G544" s="53">
        <f>F544/E544</f>
        <v>0.8911086717892426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</row>
    <row r="545" spans="1:252" ht="12.75">
      <c r="A545" s="54"/>
      <c r="B545" s="54"/>
      <c r="C545" s="64">
        <v>2650</v>
      </c>
      <c r="D545" s="55" t="s">
        <v>38</v>
      </c>
      <c r="E545" s="56">
        <v>1602000</v>
      </c>
      <c r="F545" s="47">
        <v>1623600</v>
      </c>
      <c r="G545" s="42">
        <f>F545/E545</f>
        <v>1.0134831460674156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</row>
    <row r="546" spans="1:252" ht="12.75">
      <c r="A546" s="54"/>
      <c r="B546" s="54"/>
      <c r="C546" s="64">
        <v>6050</v>
      </c>
      <c r="D546" s="45" t="s">
        <v>13</v>
      </c>
      <c r="E546" s="56">
        <v>200000</v>
      </c>
      <c r="F546" s="47"/>
      <c r="G546" s="42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</row>
    <row r="547" spans="1:252" ht="38.25">
      <c r="A547" s="54"/>
      <c r="B547" s="54"/>
      <c r="C547" s="64">
        <v>6210</v>
      </c>
      <c r="D547" s="55" t="s">
        <v>41</v>
      </c>
      <c r="E547" s="56">
        <v>20000</v>
      </c>
      <c r="F547" s="47"/>
      <c r="G547" s="42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</row>
    <row r="548" spans="1:252" ht="12.75">
      <c r="A548" s="54"/>
      <c r="B548" s="54"/>
      <c r="C548" s="64"/>
      <c r="D548" s="45"/>
      <c r="E548" s="56"/>
      <c r="F548" s="57"/>
      <c r="G548" s="42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</row>
    <row r="549" spans="1:252" ht="12.75">
      <c r="A549" s="43"/>
      <c r="B549" s="43">
        <v>92695</v>
      </c>
      <c r="C549" s="90"/>
      <c r="D549" s="58" t="s">
        <v>25</v>
      </c>
      <c r="E549" s="51">
        <f>SUM(E550:E553)</f>
        <v>306000</v>
      </c>
      <c r="F549" s="52">
        <f>SUM(F550:F553)</f>
        <v>375000</v>
      </c>
      <c r="G549" s="53">
        <f>F549/E549</f>
        <v>1.2254901960784315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</row>
    <row r="550" spans="1:252" ht="25.5">
      <c r="A550" s="54"/>
      <c r="B550" s="54"/>
      <c r="C550" s="44" t="s">
        <v>157</v>
      </c>
      <c r="D550" s="55" t="s">
        <v>158</v>
      </c>
      <c r="E550" s="56">
        <v>49000</v>
      </c>
      <c r="F550" s="47">
        <v>100000</v>
      </c>
      <c r="G550" s="42">
        <f>F550/E550</f>
        <v>2.0408163265306123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</row>
    <row r="551" spans="1:252" ht="25.5">
      <c r="A551" s="54"/>
      <c r="B551" s="54"/>
      <c r="C551" s="64">
        <v>3040</v>
      </c>
      <c r="D551" s="55" t="s">
        <v>215</v>
      </c>
      <c r="E551" s="56">
        <v>35000</v>
      </c>
      <c r="F551" s="47">
        <v>35000</v>
      </c>
      <c r="G551" s="42">
        <f>F551/E551</f>
        <v>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</row>
    <row r="552" spans="1:252" ht="16.5" customHeight="1">
      <c r="A552" s="54"/>
      <c r="B552" s="54"/>
      <c r="C552" s="64">
        <v>4210</v>
      </c>
      <c r="D552" s="55" t="s">
        <v>221</v>
      </c>
      <c r="E552" s="56">
        <v>10000</v>
      </c>
      <c r="F552" s="47">
        <v>10000</v>
      </c>
      <c r="G552" s="42">
        <f>F552/E552</f>
        <v>1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</row>
    <row r="553" spans="1:252" ht="12.75">
      <c r="A553" s="54"/>
      <c r="B553" s="54"/>
      <c r="C553" s="64">
        <v>4300</v>
      </c>
      <c r="D553" s="45" t="s">
        <v>19</v>
      </c>
      <c r="E553" s="56">
        <v>212000</v>
      </c>
      <c r="F553" s="47">
        <v>230000</v>
      </c>
      <c r="G553" s="42">
        <f>F553/E553</f>
        <v>1.0849056603773586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</row>
    <row r="554" spans="1:252" ht="12.75">
      <c r="A554" s="54"/>
      <c r="B554" s="54"/>
      <c r="C554" s="102"/>
      <c r="D554" s="84"/>
      <c r="E554" s="59"/>
      <c r="F554" s="60"/>
      <c r="G554" s="42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</row>
    <row r="555" spans="1:252" ht="18.75" customHeight="1">
      <c r="A555" s="112"/>
      <c r="B555" s="112"/>
      <c r="C555" s="113"/>
      <c r="D555" s="114" t="s">
        <v>222</v>
      </c>
      <c r="E555" s="115">
        <f>E7+E23+E37+E49+E64+E113+E121+E163+E169+E176+E182+E317+E349+E476+E487+E522+E539+E472</f>
        <v>77283757</v>
      </c>
      <c r="F555" s="116">
        <f>F7+F23+F37+F49+F64+F113+F121+F163+F169+F176+F182+F317+F349+F476+F487+F522+F539+F472</f>
        <v>82547557</v>
      </c>
      <c r="G555" s="117">
        <f>F555/E555</f>
        <v>1.0681100428386265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</row>
    <row r="556" spans="8:252" ht="18.75" customHeight="1"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</row>
    <row r="557" spans="8:252" ht="12.75" customHeight="1"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</row>
    <row r="558" spans="8:252" ht="12.75"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2008-11-12T10:42:38Z</cp:lastPrinted>
  <dcterms:created xsi:type="dcterms:W3CDTF">2009-03-06T14:06:46Z</dcterms:created>
  <dcterms:modified xsi:type="dcterms:W3CDTF">2009-03-06T14:06:46Z</dcterms:modified>
  <cp:category/>
  <cp:version/>
  <cp:contentType/>
  <cp:contentStatus/>
</cp:coreProperties>
</file>