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<sst xmlns="http://schemas.openxmlformats.org/spreadsheetml/2006/main" count="55" uniqueCount="53">
  <si>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kredyty</t>
  </si>
  <si>
    <t>Lp</t>
  </si>
  <si>
    <t>Wyszczególnienie</t>
  </si>
  <si>
    <t>Prognoza</t>
  </si>
  <si>
    <t>1.</t>
  </si>
  <si>
    <t>Zobowiązania wg tytułów dłużnych</t>
  </si>
  <si>
    <t>1.1</t>
  </si>
  <si>
    <t>Zaciągnięte zobowiązania ( bez prefinansowania) z tytułu:</t>
  </si>
  <si>
    <t>pożyczek</t>
  </si>
  <si>
    <t>kredytów</t>
  </si>
  <si>
    <t>Planowane w roku budżetowym( bez prefinansowania):</t>
  </si>
  <si>
    <t>pożyczki</t>
  </si>
  <si>
    <t>Pożyczki, kredyty i obligacje na prefinansowanie</t>
  </si>
  <si>
    <t>Planowane zobowiązania</t>
  </si>
  <si>
    <t>2.</t>
  </si>
  <si>
    <t>Obsługa długu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</si>
  <si>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</si>
  <si>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</si>
  <si>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</si>
  <si>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</si>
  <si>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</si>
  <si>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</si>
  <si>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</si>
  <si>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</si>
  <si>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</si>
  <si>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Spłata rat kapitałowych z wyłączeniem prefinansowania</t>
  </si>
  <si>
    <t>2.1.1.</t>
  </si>
  <si>
    <t>wykup papierów wartościowych</t>
  </si>
  <si>
    <t>udzielonych poręczeń</t>
  </si>
  <si>
    <t>2.1.2</t>
  </si>
  <si>
    <t>2.1.3</t>
  </si>
  <si>
    <t xml:space="preserve">2.2. 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</si>
  <si>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</si>
  <si>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</si>
  <si>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</si>
  <si>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</si>
  <si>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</si>
  <si>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</si>
  <si>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 %):</t>
  </si>
  <si>
    <t>DŁUGU ( ert. 170 ust. 1)</t>
  </si>
  <si>
    <t>długu po uwzględnieniu wyłączeń ( art.. 170 ust.3)</t>
  </si>
  <si>
    <t>spłaty zadłużenia ( ert. 169 ust. 1)</t>
  </si>
  <si>
    <t>spłaty zadłużenia po uwzględnieniu wyłączeń ( art.. 169 ust. 3)</t>
  </si>
  <si>
    <t>6.1</t>
  </si>
  <si>
    <t>6.2</t>
  </si>
  <si>
    <t>6.3</t>
  </si>
  <si>
    <t>6.4</t>
  </si>
  <si>
    <t>Zaciągnięte zobowiązania</t>
  </si>
  <si>
    <t xml:space="preserve">kredytów </t>
  </si>
  <si>
    <t>Przewodniczący Rady</t>
  </si>
  <si>
    <t xml:space="preserve">    Marek Głowacki</t>
  </si>
  <si>
    <t>Prognoza kwoty długu i spłat na rok 2008 i lata następne</t>
  </si>
  <si>
    <t>Kwota długu na dzień 31.12.2008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</si>
</sst>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3"/>
  <sheetViews>
    <sheetView tabSelected="1" zoomScale="75" zoomScaleNormal="75" workbookViewId="0" topLeftCell="A1">
      <selection activeCell="K3" sqref="K2:K3"/>
    </sheetView>
  </sheetViews>
  <sheetFormatPr defaultColWidth="9.00390625" defaultRowHeight="12.75"/>
  <cols>
    <col min="1" max="1" width="5.875" style="0" customWidth="1"/>
    <col min="2" max="2" width="50.00390625" style="0" customWidth="1"/>
    <col min="3" max="3" width="15.00390625" style="0" customWidth="1"/>
    <col min="4" max="4" width="10.00390625" style="0" hidden="1" customWidth="1"/>
    <col min="5" max="5" width="10.875" style="0" customWidth="1"/>
    <col min="6" max="6" width="10.75390625" style="0" customWidth="1"/>
    <col min="7" max="7" width="10.00390625" style="0" customWidth="1"/>
    <col min="8" max="8" width="11.375" style="0" customWidth="1"/>
    <col min="9" max="9" width="11.625" style="0" bestFit="1" customWidth="1"/>
  </cols>
  <sheetData>
    <row r="5" spans="2:5" ht="15.75">
      <c r="B5" s="27" t="s">
        <v>51</v>
      </c>
      <c r="C5" s="27"/>
      <c r="D5" s="27"/>
      <c r="E5" s="1"/>
    </row>
    <row r="6" ht="12.75">
      <c r="B6" s="6"/>
    </row>
    <row r="7" spans="1:9" ht="12.75" customHeight="1">
      <c r="A7" s="25" t="s">
        <v>1</v>
      </c>
      <c r="B7" s="25" t="s">
        <v>2</v>
      </c>
      <c r="C7" s="31" t="s">
        <v>52</v>
      </c>
      <c r="D7" s="28" t="s">
        <v>3</v>
      </c>
      <c r="E7" s="29"/>
      <c r="F7" s="29"/>
      <c r="G7" s="29"/>
      <c r="H7" s="29"/>
      <c r="I7" s="30"/>
    </row>
    <row r="8" spans="1:9" ht="26.25" customHeight="1">
      <c r="A8" s="26"/>
      <c r="B8" s="26"/>
      <c r="C8" s="32"/>
      <c r="D8" s="12">
        <v>2007</v>
      </c>
      <c r="E8" s="12">
        <v>2009</v>
      </c>
      <c r="F8" s="12">
        <v>2010</v>
      </c>
      <c r="G8" s="12">
        <v>2011</v>
      </c>
      <c r="H8" s="12">
        <v>2012</v>
      </c>
      <c r="I8" s="12">
        <v>2013</v>
      </c>
    </row>
    <row r="9" spans="1:9" ht="12.75">
      <c r="A9" s="2">
        <v>1</v>
      </c>
      <c r="B9" s="5">
        <v>2</v>
      </c>
      <c r="C9" s="2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2">
        <v>9</v>
      </c>
    </row>
    <row r="10" spans="1:9" ht="15">
      <c r="A10" s="14" t="s">
        <v>4</v>
      </c>
      <c r="B10" s="20" t="s">
        <v>5</v>
      </c>
      <c r="C10" s="21">
        <f aca="true" t="shared" si="0" ref="C10:I10">C11+C14+C17</f>
        <v>6289181</v>
      </c>
      <c r="D10" s="21">
        <f t="shared" si="0"/>
        <v>11467109</v>
      </c>
      <c r="E10" s="21">
        <f t="shared" si="0"/>
        <v>13759111</v>
      </c>
      <c r="F10" s="21">
        <f t="shared" si="0"/>
        <v>16103066</v>
      </c>
      <c r="G10" s="21">
        <f t="shared" si="0"/>
        <v>14636178</v>
      </c>
      <c r="H10" s="21">
        <f t="shared" si="0"/>
        <v>11464507</v>
      </c>
      <c r="I10" s="21">
        <f t="shared" si="0"/>
        <v>8557239</v>
      </c>
    </row>
    <row r="11" spans="1:9" ht="25.5">
      <c r="A11" s="4" t="s">
        <v>6</v>
      </c>
      <c r="B11" s="15" t="s">
        <v>7</v>
      </c>
      <c r="C11" s="17">
        <f>SUM(C12:C13)</f>
        <v>6289181</v>
      </c>
      <c r="D11" s="17">
        <f aca="true" t="shared" si="1" ref="D11:I11">SUM(D12:D13)</f>
        <v>7817258</v>
      </c>
      <c r="E11" s="17">
        <f t="shared" si="1"/>
        <v>7268964</v>
      </c>
      <c r="F11" s="17">
        <f t="shared" si="1"/>
        <v>12219913</v>
      </c>
      <c r="G11" s="17">
        <f t="shared" si="1"/>
        <v>13514507</v>
      </c>
      <c r="H11" s="17">
        <f t="shared" si="1"/>
        <v>11464507</v>
      </c>
      <c r="I11" s="17">
        <f t="shared" si="1"/>
        <v>8557239</v>
      </c>
    </row>
    <row r="12" spans="1:9" ht="12.75">
      <c r="A12" s="2" t="s">
        <v>16</v>
      </c>
      <c r="B12" s="3" t="s">
        <v>8</v>
      </c>
      <c r="C12" s="18">
        <v>1491290</v>
      </c>
      <c r="D12" s="24">
        <v>940991</v>
      </c>
      <c r="E12" s="24">
        <f>D12+D15-D23</f>
        <v>1431885</v>
      </c>
      <c r="F12" s="24">
        <f>E12+E15-E23</f>
        <v>931875</v>
      </c>
      <c r="G12" s="24">
        <f>F12+F15-F23</f>
        <v>464195</v>
      </c>
      <c r="H12" s="24">
        <f>G12+G15-G23</f>
        <v>60595</v>
      </c>
      <c r="I12" s="24">
        <f>H12+H15-H23</f>
        <v>-59405</v>
      </c>
    </row>
    <row r="13" spans="1:9" ht="12.75">
      <c r="A13" s="2" t="s">
        <v>17</v>
      </c>
      <c r="B13" s="3" t="s">
        <v>9</v>
      </c>
      <c r="C13" s="18">
        <v>4797891</v>
      </c>
      <c r="D13" s="19">
        <v>6876267</v>
      </c>
      <c r="E13" s="19">
        <f>D13+D16-D22</f>
        <v>5837079</v>
      </c>
      <c r="F13" s="19">
        <f>E13+E16-E22</f>
        <v>11288038</v>
      </c>
      <c r="G13" s="19">
        <f>F13+F16-F22</f>
        <v>13050312</v>
      </c>
      <c r="H13" s="24">
        <f>G13+G16-G22</f>
        <v>11403912</v>
      </c>
      <c r="I13" s="24">
        <f>H13+H16-H22</f>
        <v>8616644</v>
      </c>
    </row>
    <row r="14" spans="1:9" ht="12.75">
      <c r="A14" s="4" t="s">
        <v>18</v>
      </c>
      <c r="B14" s="13" t="s">
        <v>10</v>
      </c>
      <c r="C14" s="9">
        <f>SUM(C15:C16)</f>
        <v>0</v>
      </c>
      <c r="D14" s="9">
        <f aca="true" t="shared" si="2" ref="D14:I14">SUM(D15:D16)</f>
        <v>1000000</v>
      </c>
      <c r="E14" s="9">
        <f t="shared" si="2"/>
        <v>6490147</v>
      </c>
      <c r="F14" s="9">
        <f t="shared" si="2"/>
        <v>3883153</v>
      </c>
      <c r="G14" s="9">
        <f t="shared" si="2"/>
        <v>1121671</v>
      </c>
      <c r="H14" s="9">
        <f t="shared" si="2"/>
        <v>0</v>
      </c>
      <c r="I14" s="9">
        <f t="shared" si="2"/>
        <v>0</v>
      </c>
    </row>
    <row r="15" spans="1:9" ht="12.75">
      <c r="A15" s="2" t="s">
        <v>19</v>
      </c>
      <c r="B15" s="11" t="s">
        <v>11</v>
      </c>
      <c r="C15" s="7"/>
      <c r="D15" s="7">
        <v>1000000</v>
      </c>
      <c r="E15" s="7"/>
      <c r="F15" s="7"/>
      <c r="G15" s="7"/>
      <c r="H15" s="7"/>
      <c r="I15" s="10"/>
    </row>
    <row r="16" spans="1:9" ht="12.75">
      <c r="A16" s="2" t="s">
        <v>20</v>
      </c>
      <c r="B16" s="11" t="s">
        <v>0</v>
      </c>
      <c r="C16" s="7"/>
      <c r="D16" s="8"/>
      <c r="E16" s="8">
        <v>6490147</v>
      </c>
      <c r="F16" s="8">
        <v>3883153</v>
      </c>
      <c r="G16" s="7">
        <v>1121671</v>
      </c>
      <c r="H16" s="7"/>
      <c r="I16" s="7"/>
    </row>
    <row r="17" spans="1:9" ht="12.75">
      <c r="A17" s="4" t="s">
        <v>21</v>
      </c>
      <c r="B17" s="13" t="s">
        <v>12</v>
      </c>
      <c r="C17" s="9">
        <f aca="true" t="shared" si="3" ref="C17:I17">SUM(C18:C19)</f>
        <v>0</v>
      </c>
      <c r="D17" s="9">
        <f t="shared" si="3"/>
        <v>2649851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</row>
    <row r="18" spans="1:9" ht="12.75">
      <c r="A18" s="2" t="s">
        <v>22</v>
      </c>
      <c r="B18" s="11" t="s">
        <v>47</v>
      </c>
      <c r="C18" s="7"/>
      <c r="D18" s="8">
        <f>SUM(C18)</f>
        <v>0</v>
      </c>
      <c r="E18" s="8"/>
      <c r="F18" s="8"/>
      <c r="G18" s="7"/>
      <c r="H18" s="7"/>
      <c r="I18" s="7"/>
    </row>
    <row r="19" spans="1:9" ht="12.75">
      <c r="A19" s="2" t="s">
        <v>23</v>
      </c>
      <c r="B19" s="11" t="s">
        <v>13</v>
      </c>
      <c r="C19" s="7"/>
      <c r="D19" s="8">
        <v>2649851</v>
      </c>
      <c r="E19" s="8"/>
      <c r="F19" s="8"/>
      <c r="G19" s="7"/>
      <c r="H19" s="7"/>
      <c r="I19" s="7"/>
    </row>
    <row r="20" spans="1:9" ht="13.5" customHeight="1">
      <c r="A20" s="4" t="s">
        <v>14</v>
      </c>
      <c r="B20" s="15" t="s">
        <v>15</v>
      </c>
      <c r="C20" s="9">
        <f aca="true" t="shared" si="4" ref="C20:I20">C21+C26+C27</f>
        <v>0</v>
      </c>
      <c r="D20" s="9">
        <f t="shared" si="4"/>
        <v>7298389</v>
      </c>
      <c r="E20" s="9">
        <f t="shared" si="4"/>
        <v>2569483</v>
      </c>
      <c r="F20" s="9">
        <f t="shared" si="4"/>
        <v>4144844</v>
      </c>
      <c r="G20" s="9">
        <f t="shared" si="4"/>
        <v>5009156</v>
      </c>
      <c r="H20" s="9">
        <f t="shared" si="4"/>
        <v>4599753</v>
      </c>
      <c r="I20" s="9">
        <f t="shared" si="4"/>
        <v>3675824</v>
      </c>
    </row>
    <row r="21" spans="1:9" ht="12.75">
      <c r="A21" s="4" t="s">
        <v>24</v>
      </c>
      <c r="B21" s="13" t="s">
        <v>25</v>
      </c>
      <c r="C21" s="9">
        <f>C22+C24+C25</f>
        <v>0</v>
      </c>
      <c r="D21" s="9">
        <f aca="true" t="shared" si="5" ref="D21:I21">D22+D23+D24+D25</f>
        <v>1656294</v>
      </c>
      <c r="E21" s="9">
        <f t="shared" si="5"/>
        <v>2069483</v>
      </c>
      <c r="F21" s="9">
        <f t="shared" si="5"/>
        <v>3444844</v>
      </c>
      <c r="G21" s="9">
        <f t="shared" si="5"/>
        <v>4309156</v>
      </c>
      <c r="H21" s="9">
        <f t="shared" si="5"/>
        <v>3899753</v>
      </c>
      <c r="I21" s="9">
        <f t="shared" si="5"/>
        <v>2975824</v>
      </c>
    </row>
    <row r="22" spans="1:9" ht="12.75">
      <c r="A22" s="2" t="s">
        <v>26</v>
      </c>
      <c r="B22" s="11" t="s">
        <v>48</v>
      </c>
      <c r="C22" s="18"/>
      <c r="D22" s="8">
        <v>1039188</v>
      </c>
      <c r="E22" s="8">
        <v>1039188</v>
      </c>
      <c r="F22" s="8">
        <v>2120879</v>
      </c>
      <c r="G22" s="7">
        <v>2768071</v>
      </c>
      <c r="H22" s="7">
        <v>2787268</v>
      </c>
      <c r="I22" s="7">
        <v>2327249</v>
      </c>
    </row>
    <row r="23" spans="1:9" ht="12.75">
      <c r="A23" s="2" t="s">
        <v>26</v>
      </c>
      <c r="B23" s="11" t="s">
        <v>8</v>
      </c>
      <c r="C23" s="18"/>
      <c r="D23" s="8">
        <v>509106</v>
      </c>
      <c r="E23" s="8">
        <v>500010</v>
      </c>
      <c r="F23" s="8">
        <v>467680</v>
      </c>
      <c r="G23" s="7">
        <v>403600</v>
      </c>
      <c r="H23" s="7">
        <v>120000</v>
      </c>
      <c r="I23" s="7"/>
    </row>
    <row r="24" spans="1:9" ht="12.75">
      <c r="A24" s="2" t="s">
        <v>29</v>
      </c>
      <c r="B24" s="11" t="s">
        <v>27</v>
      </c>
      <c r="C24" s="18">
        <f>SUM(D24:I24)</f>
        <v>0</v>
      </c>
      <c r="D24" s="8"/>
      <c r="E24" s="8"/>
      <c r="F24" s="8"/>
      <c r="G24" s="7"/>
      <c r="H24" s="7"/>
      <c r="I24" s="7"/>
    </row>
    <row r="25" spans="1:9" ht="12.75">
      <c r="A25" s="2" t="s">
        <v>30</v>
      </c>
      <c r="B25" s="11" t="s">
        <v>28</v>
      </c>
      <c r="C25" s="18"/>
      <c r="D25" s="8">
        <v>108000</v>
      </c>
      <c r="E25" s="8">
        <v>530285</v>
      </c>
      <c r="F25" s="7">
        <v>856285</v>
      </c>
      <c r="G25" s="7">
        <v>1137485</v>
      </c>
      <c r="H25" s="7">
        <v>992485</v>
      </c>
      <c r="I25" s="7">
        <v>648575</v>
      </c>
    </row>
    <row r="26" spans="1:9" ht="12.75">
      <c r="A26" s="4" t="s">
        <v>31</v>
      </c>
      <c r="B26" s="13" t="s">
        <v>32</v>
      </c>
      <c r="C26" s="9"/>
      <c r="D26" s="9">
        <v>4942095</v>
      </c>
      <c r="E26" s="9"/>
      <c r="F26" s="9"/>
      <c r="G26" s="9"/>
      <c r="H26" s="9"/>
      <c r="I26" s="8"/>
    </row>
    <row r="27" spans="1:9" ht="12.75">
      <c r="A27" s="4" t="s">
        <v>33</v>
      </c>
      <c r="B27" s="13" t="s">
        <v>34</v>
      </c>
      <c r="C27" s="9"/>
      <c r="D27" s="9">
        <v>700000</v>
      </c>
      <c r="E27" s="9">
        <v>500000</v>
      </c>
      <c r="F27" s="9">
        <v>700000</v>
      </c>
      <c r="G27" s="9">
        <v>700000</v>
      </c>
      <c r="H27" s="9">
        <v>700000</v>
      </c>
      <c r="I27" s="9">
        <v>700000</v>
      </c>
    </row>
    <row r="28" spans="1:9" ht="12.75">
      <c r="A28" s="4">
        <v>3</v>
      </c>
      <c r="B28" s="13" t="s">
        <v>35</v>
      </c>
      <c r="C28" s="9">
        <v>71256264</v>
      </c>
      <c r="D28" s="9">
        <v>75059646</v>
      </c>
      <c r="E28" s="9">
        <v>77596608</v>
      </c>
      <c r="F28" s="9">
        <v>81480000</v>
      </c>
      <c r="G28" s="9">
        <v>85550000</v>
      </c>
      <c r="H28" s="9">
        <v>89800000</v>
      </c>
      <c r="I28" s="9">
        <v>94300000</v>
      </c>
    </row>
    <row r="29" spans="1:9" ht="12.75">
      <c r="A29" s="4">
        <v>4</v>
      </c>
      <c r="B29" s="13" t="s">
        <v>36</v>
      </c>
      <c r="C29" s="9">
        <v>82977802</v>
      </c>
      <c r="D29" s="9">
        <v>74550212</v>
      </c>
      <c r="E29" s="9">
        <v>82547557</v>
      </c>
      <c r="F29" s="9">
        <v>83000000</v>
      </c>
      <c r="G29" s="9">
        <v>83500000</v>
      </c>
      <c r="H29" s="9">
        <v>84000000</v>
      </c>
      <c r="I29" s="9">
        <v>84500000</v>
      </c>
    </row>
    <row r="30" spans="1:9" ht="12.75">
      <c r="A30" s="4">
        <v>5</v>
      </c>
      <c r="B30" s="13" t="s">
        <v>37</v>
      </c>
      <c r="C30" s="9">
        <f aca="true" t="shared" si="6" ref="C30:I30">C28-C29</f>
        <v>-11721538</v>
      </c>
      <c r="D30" s="9">
        <f t="shared" si="6"/>
        <v>509434</v>
      </c>
      <c r="E30" s="9">
        <f t="shared" si="6"/>
        <v>-4950949</v>
      </c>
      <c r="F30" s="9">
        <f t="shared" si="6"/>
        <v>-1520000</v>
      </c>
      <c r="G30" s="9">
        <f t="shared" si="6"/>
        <v>2050000</v>
      </c>
      <c r="H30" s="9">
        <f t="shared" si="6"/>
        <v>5800000</v>
      </c>
      <c r="I30" s="9">
        <f t="shared" si="6"/>
        <v>9800000</v>
      </c>
    </row>
    <row r="31" spans="1:9" ht="12.75">
      <c r="A31" s="4">
        <v>6</v>
      </c>
      <c r="B31" s="13" t="s">
        <v>38</v>
      </c>
      <c r="C31" s="9"/>
      <c r="D31" s="9"/>
      <c r="E31" s="9"/>
      <c r="F31" s="9"/>
      <c r="G31" s="9"/>
      <c r="H31" s="9"/>
      <c r="I31" s="9"/>
    </row>
    <row r="32" spans="1:9" ht="24" customHeight="1">
      <c r="A32" s="22" t="s">
        <v>43</v>
      </c>
      <c r="B32" s="23" t="s">
        <v>39</v>
      </c>
      <c r="C32" s="22">
        <f>(C10*100)/C28</f>
        <v>8.826144744271184</v>
      </c>
      <c r="D32" s="22">
        <f aca="true" t="shared" si="7" ref="D32:I32">((D10-D21-D26)*100)/D28</f>
        <v>6.486468108309491</v>
      </c>
      <c r="E32" s="22">
        <f t="shared" si="7"/>
        <v>15.064612102632115</v>
      </c>
      <c r="F32" s="22">
        <f t="shared" si="7"/>
        <v>15.535373097692686</v>
      </c>
      <c r="G32" s="22">
        <f t="shared" si="7"/>
        <v>12.071329047340736</v>
      </c>
      <c r="H32" s="22">
        <f t="shared" si="7"/>
        <v>8.424002227171492</v>
      </c>
      <c r="I32" s="22">
        <f t="shared" si="7"/>
        <v>5.918785790031813</v>
      </c>
    </row>
    <row r="33" spans="1:9" ht="24" customHeight="1">
      <c r="A33" s="4" t="s">
        <v>44</v>
      </c>
      <c r="B33" s="13" t="s">
        <v>40</v>
      </c>
      <c r="C33" s="22">
        <f>((C10-C17)*100)/C28</f>
        <v>8.826144744271184</v>
      </c>
      <c r="D33" s="22">
        <f aca="true" t="shared" si="8" ref="D33:I33">((D11+D14-D21)*100)/D28</f>
        <v>9.540364738730583</v>
      </c>
      <c r="E33" s="22">
        <f t="shared" si="8"/>
        <v>15.064612102632115</v>
      </c>
      <c r="F33" s="22">
        <f t="shared" si="8"/>
        <v>15.535373097692686</v>
      </c>
      <c r="G33" s="22">
        <f t="shared" si="8"/>
        <v>12.071329047340736</v>
      </c>
      <c r="H33" s="22">
        <f t="shared" si="8"/>
        <v>8.424002227171492</v>
      </c>
      <c r="I33" s="22">
        <f t="shared" si="8"/>
        <v>5.918785790031813</v>
      </c>
    </row>
    <row r="34" spans="1:9" ht="12.75" customHeight="1">
      <c r="A34" s="4" t="s">
        <v>45</v>
      </c>
      <c r="B34" s="13" t="s">
        <v>41</v>
      </c>
      <c r="C34" s="22"/>
      <c r="D34" s="22">
        <f aca="true" t="shared" si="9" ref="D34:I34">(D20*100)/D28</f>
        <v>9.723452466056129</v>
      </c>
      <c r="E34" s="22">
        <f t="shared" si="9"/>
        <v>3.3113341758443875</v>
      </c>
      <c r="F34" s="22">
        <f t="shared" si="9"/>
        <v>5.086946489936181</v>
      </c>
      <c r="G34" s="22">
        <f t="shared" si="9"/>
        <v>5.855237872589129</v>
      </c>
      <c r="H34" s="22">
        <f t="shared" si="9"/>
        <v>5.122219376391982</v>
      </c>
      <c r="I34" s="22">
        <f t="shared" si="9"/>
        <v>3.8980106044538707</v>
      </c>
    </row>
    <row r="35" spans="1:12" ht="24" customHeight="1">
      <c r="A35" s="4" t="s">
        <v>46</v>
      </c>
      <c r="B35" s="13" t="s">
        <v>42</v>
      </c>
      <c r="C35" s="22"/>
      <c r="D35" s="22">
        <f>((D21+D27)*100)/D28</f>
        <v>3.1392287674791324</v>
      </c>
      <c r="E35" s="22">
        <f>((E20-E26)*100)/E28</f>
        <v>3.3113341758443875</v>
      </c>
      <c r="F35" s="22">
        <f>((F20-F26)*100)/F28</f>
        <v>5.086946489936181</v>
      </c>
      <c r="G35" s="22">
        <f>((G20-G26)*100)/G28</f>
        <v>5.855237872589129</v>
      </c>
      <c r="H35" s="22">
        <f>((H20-H26)*100)/H28</f>
        <v>5.122219376391982</v>
      </c>
      <c r="I35" s="22">
        <f>((I20-I26)*100)/I28</f>
        <v>3.8980106044538707</v>
      </c>
      <c r="J35" s="16"/>
      <c r="K35" s="16"/>
      <c r="L35" s="16"/>
    </row>
    <row r="36" spans="1:9" ht="11.25" customHeight="1">
      <c r="A36" s="2"/>
      <c r="B36" s="11"/>
      <c r="C36" s="7"/>
      <c r="D36" s="8"/>
      <c r="E36" s="8"/>
      <c r="F36" s="8"/>
      <c r="G36" s="8"/>
      <c r="H36" s="8"/>
      <c r="I36" s="8"/>
    </row>
    <row r="40" ht="12.75">
      <c r="G40" t="s">
        <v>49</v>
      </c>
    </row>
    <row r="43" ht="12.75">
      <c r="G43" t="s">
        <v>50</v>
      </c>
    </row>
  </sheetData>
  <mergeCells count="5">
    <mergeCell ref="A7:A8"/>
    <mergeCell ref="B5:D5"/>
    <mergeCell ref="D7:I7"/>
    <mergeCell ref="C7:C8"/>
    <mergeCell ref="B7:B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Michal Mielczarczyk</cp:lastModifiedBy>
  <cp:lastPrinted>2008-11-07T12:09:51Z</cp:lastPrinted>
  <dcterms:created xsi:type="dcterms:W3CDTF">2001-11-12T16:47:39Z</dcterms:created>
  <dcterms:modified xsi:type="dcterms:W3CDTF">2009-03-06T14:07:15Z</dcterms:modified>
  <cp:category/>
  <cp:version/>
  <cp:contentType/>
  <cp:contentStatus/>
</cp:coreProperties>
</file>