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9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'Arkusz1'!$A$11:$A$32</definedName>
    <definedName name="_xlnm.Print_Area" localSheetId="0">'Arkusz1'!$A$1:$G$526</definedName>
    <definedName name="_xlnm.Print_Titles" localSheetId="0">'Arkusz1'!$9:$10</definedName>
  </definedNames>
  <calcPr fullCalcOnLoad="1"/>
</workbook>
</file>

<file path=xl/comments1.xml><?xml version="1.0" encoding="utf-8"?>
<comments xmlns="http://schemas.openxmlformats.org/spreadsheetml/2006/main">
  <authors>
    <author>FK</author>
    <author/>
  </authors>
  <commentList>
    <comment ref="D507" authorId="0">
      <text>
        <r>
          <rPr>
            <b/>
            <sz val="8"/>
            <rFont val="Tahoma"/>
            <family val="0"/>
          </rPr>
          <t>FK:</t>
        </r>
        <r>
          <rPr>
            <sz val="8"/>
            <rFont val="Tahoma"/>
            <family val="0"/>
          </rPr>
          <t xml:space="preserve">
</t>
        </r>
      </text>
    </comment>
    <comment ref="D42" authorId="1">
      <text>
        <r>
          <rPr>
            <sz val="10"/>
            <rFont val="Arial"/>
            <family val="0"/>
          </rPr>
          <t xml:space="preserve">FK:
</t>
        </r>
      </text>
    </comment>
  </commentList>
</comments>
</file>

<file path=xl/sharedStrings.xml><?xml version="1.0" encoding="utf-8"?>
<sst xmlns="http://schemas.openxmlformats.org/spreadsheetml/2006/main" count="714" uniqueCount="195">
  <si>
    <t>Dział</t>
  </si>
  <si>
    <t>Rozdz.</t>
  </si>
  <si>
    <t>Treść</t>
  </si>
  <si>
    <t>Rolnictwo i łowiectwo</t>
  </si>
  <si>
    <t>Pozostała działalność</t>
  </si>
  <si>
    <t>Transport i łączność</t>
  </si>
  <si>
    <t>Gospodarka mieszkaniowa</t>
  </si>
  <si>
    <t>Gospodarka gruntami i nieruchomościami</t>
  </si>
  <si>
    <t>Administracja publiczna</t>
  </si>
  <si>
    <t>Urzędy wojewódzkie</t>
  </si>
  <si>
    <t>Straż Miejska</t>
  </si>
  <si>
    <t>010</t>
  </si>
  <si>
    <t>Klasyfikacja budżet.</t>
  </si>
  <si>
    <t>Oświata i wychowanie</t>
  </si>
  <si>
    <t>Szkoły podstawowe</t>
  </si>
  <si>
    <t>Ochrona zdrowia</t>
  </si>
  <si>
    <t>Przeciwdziałanie alkoholizmowi</t>
  </si>
  <si>
    <t>Ośrodki pomocy społecznej</t>
  </si>
  <si>
    <t>Oświetlenie ulic, placów i dróg</t>
  </si>
  <si>
    <t>Kultura fizyczna i sport</t>
  </si>
  <si>
    <t>Różne wydatki na rzecz osób fizycznych</t>
  </si>
  <si>
    <t>Wydatki inwestycyjne jednostek budżetowych</t>
  </si>
  <si>
    <t>Drogi publiczne gminne</t>
  </si>
  <si>
    <t>Zakup usług remontowych</t>
  </si>
  <si>
    <t>Zakup usług pozostałych</t>
  </si>
  <si>
    <t>Zakłady gospodatki mieszkaniowej</t>
  </si>
  <si>
    <t>Zakup materiałów i wyposażenia</t>
  </si>
  <si>
    <t>Działalność usługowa</t>
  </si>
  <si>
    <t>Wynagrodzenia osobowe pracowników</t>
  </si>
  <si>
    <t>Dodatkowe wynagrodzenia roczne</t>
  </si>
  <si>
    <t>Składki na ubezpieczenia społeczne</t>
  </si>
  <si>
    <t xml:space="preserve">Składki na Fundusz Pracy </t>
  </si>
  <si>
    <t>Rady gmin</t>
  </si>
  <si>
    <t>Podróże służbowe krajowe</t>
  </si>
  <si>
    <t>Urzędy gmin</t>
  </si>
  <si>
    <t>Zakup energii</t>
  </si>
  <si>
    <t>Różne opłaty i składki</t>
  </si>
  <si>
    <t>Odpisy na zakł.fundusz świadczeń socjalnych</t>
  </si>
  <si>
    <t>Wydatki na zakupy inwest. jednostek budżetowych</t>
  </si>
  <si>
    <t>Ochotnicze straże pożarne</t>
  </si>
  <si>
    <t>Składki na Fundusz Pracy</t>
  </si>
  <si>
    <t>Nagrody i wydatki osobowe nie zal.do wynagrodzeń</t>
  </si>
  <si>
    <t>Obsługa długu publicznego</t>
  </si>
  <si>
    <t>Obsługa pap.wart.,kredytów i pożyczek jedn.samorz.teryt.</t>
  </si>
  <si>
    <t>Odsetki i dysk.od kr.skarb.pap.oraz pożyczek i kredyt.</t>
  </si>
  <si>
    <t>Gimnazja</t>
  </si>
  <si>
    <t>Komisje egzaminacyjne</t>
  </si>
  <si>
    <t>Dodatki mieszkaniowe</t>
  </si>
  <si>
    <t>Edukacyjna opieka wychowawcza</t>
  </si>
  <si>
    <t>Świetlice szkolne</t>
  </si>
  <si>
    <t>Oczyszczanie miast i wsi</t>
  </si>
  <si>
    <t>Utrzymanie zieleni w miastach i gminach</t>
  </si>
  <si>
    <t>Schroniska dla zwierząt</t>
  </si>
  <si>
    <t>Kultura i ochrona dziedzictwa narodowego</t>
  </si>
  <si>
    <t>Domy i ośrodki kultury, świetlice i kluby</t>
  </si>
  <si>
    <t>Biblioteki</t>
  </si>
  <si>
    <t>Nagrody i wydatki osobowe nie zaliczone do wynagr.</t>
  </si>
  <si>
    <t>Zakup pomocy naukowych,dydaktycznych i książek</t>
  </si>
  <si>
    <t>Odpisy na zakładowy fundusz świadczeń socjalnych</t>
  </si>
  <si>
    <t>Zespoły ekonomiczno-administracyjne szkół</t>
  </si>
  <si>
    <t xml:space="preserve">Różne wydatki na rzecz osób fizycznych </t>
  </si>
  <si>
    <t>Dowożenie uczniów do szkół</t>
  </si>
  <si>
    <t>Zwalczanie chorób zakaźnych zwierząt oraz bad.mon.poz.chem. i biol.w tkankach zwierz. i prod.poch.zwierz.</t>
  </si>
  <si>
    <t>01022</t>
  </si>
  <si>
    <t>Lokalny transport zbiorowy</t>
  </si>
  <si>
    <t>4300</t>
  </si>
  <si>
    <t>3030</t>
  </si>
  <si>
    <t>Wpłaty na Państw.Fundusz Reh.Osób Niepełnospr.</t>
  </si>
  <si>
    <t>Świadczenia społeczne</t>
  </si>
  <si>
    <t>Usługi opiekuńcze i specjal.usł.opiek.</t>
  </si>
  <si>
    <t>Gospodarka komunalna i ochrona środowiska</t>
  </si>
  <si>
    <t>Instytucje kultury fizycznej</t>
  </si>
  <si>
    <t>4270</t>
  </si>
  <si>
    <t>4210</t>
  </si>
  <si>
    <t>6060</t>
  </si>
  <si>
    <t>3020</t>
  </si>
  <si>
    <t>4010</t>
  </si>
  <si>
    <t>4040</t>
  </si>
  <si>
    <t>4110</t>
  </si>
  <si>
    <t>4120</t>
  </si>
  <si>
    <t>4260</t>
  </si>
  <si>
    <t>4430</t>
  </si>
  <si>
    <t>8070</t>
  </si>
  <si>
    <t>4240</t>
  </si>
  <si>
    <t>4410</t>
  </si>
  <si>
    <t>4440</t>
  </si>
  <si>
    <t>Razem</t>
  </si>
  <si>
    <t>6050</t>
  </si>
  <si>
    <t>Gospodarka ściekowa i ochrona wód</t>
  </si>
  <si>
    <t>Gospodarka odpadami</t>
  </si>
  <si>
    <t>Bezpieczeństwo publiczne i ochrona przeciwpożarowa</t>
  </si>
  <si>
    <t xml:space="preserve"> </t>
  </si>
  <si>
    <t>Prace geodezyjne i kartograficzne</t>
  </si>
  <si>
    <t>Nagrody i wydatki nie zaliczone do wynagrodzeń</t>
  </si>
  <si>
    <t>2820</t>
  </si>
  <si>
    <t>Dot.celowa z budżetu na finans.lub dofinans.zadań zleconych do realizacji stowarzyszeniom</t>
  </si>
  <si>
    <t>Urzędy nacz.org.wł. państw.,kontroli i ochr.prawa oraz sądownictwa</t>
  </si>
  <si>
    <t xml:space="preserve">Urzędy nacz.org.wł. państw.,kontroli i ochr.prawa </t>
  </si>
  <si>
    <t>Wydatki na zakupy inwestycyjne jedn.budżet.</t>
  </si>
  <si>
    <t xml:space="preserve">Zakup materiałów i wyposażnia </t>
  </si>
  <si>
    <t>Podróże służbowe zagraniczne</t>
  </si>
  <si>
    <t>4140</t>
  </si>
  <si>
    <t>Plan</t>
  </si>
  <si>
    <t>Wykonanie</t>
  </si>
  <si>
    <t>Załącznik nr 2</t>
  </si>
  <si>
    <t>01030</t>
  </si>
  <si>
    <t>Izby rolnicze</t>
  </si>
  <si>
    <t>2850</t>
  </si>
  <si>
    <t>Wpłaty gmin na rzecz izb rolniczych w wysokości 2% uzyskanych wpływów z podatku rolnego.</t>
  </si>
  <si>
    <t>Pozostałe odsetki</t>
  </si>
  <si>
    <t>4100</t>
  </si>
  <si>
    <t>Składki na ubezpieczenia zdrowotne opłacane przez osoby pobier.świadcz. z pomocy społ.</t>
  </si>
  <si>
    <t>4130</t>
  </si>
  <si>
    <t xml:space="preserve">Składki na ubezpieczenia zdrowotne </t>
  </si>
  <si>
    <t>Procent</t>
  </si>
  <si>
    <t>6210</t>
  </si>
  <si>
    <t>Dotacja celowa z budżetu na finansowanie lub dofinansowanie kosztów realizacji inwestycji i zakupów inwestycyjnych zakładów budżetowych</t>
  </si>
  <si>
    <t>Dotacja przedmiotowa z budżetu dla zakładu budżetowego</t>
  </si>
  <si>
    <t>Obrona cywilna</t>
  </si>
  <si>
    <t>Pobór podatków, opłat i nieopodatkowanych należności budżetowych</t>
  </si>
  <si>
    <t>Wynagrodzenia agencyjno-prowizyjne</t>
  </si>
  <si>
    <t>2510</t>
  </si>
  <si>
    <t>Dotacja podmiotowa z budżetu dla zakładu budżetowego</t>
  </si>
  <si>
    <t>Dotacja podmiotowa dla zakładu budżetowego</t>
  </si>
  <si>
    <t xml:space="preserve">Dodatkowe wynagrodzenia roczne </t>
  </si>
  <si>
    <t>Odpisy na ZFŚS</t>
  </si>
  <si>
    <t>2810</t>
  </si>
  <si>
    <t>Dot.celowa z budżetu na finans.lub dofinans.zadań zleconych do realizacji fundacjom</t>
  </si>
  <si>
    <t>Dodatkowe wynagrodzenia pracowników</t>
  </si>
  <si>
    <t>3110</t>
  </si>
  <si>
    <t>Doch.od os.pr.,od os.fizycznych i od innych jedn.nie pos.osobow.prawnej</t>
  </si>
  <si>
    <t>Podatek od towarów i usług (VAT)</t>
  </si>
  <si>
    <t>6300</t>
  </si>
  <si>
    <t>Plany zagospodarownia przestrzennego</t>
  </si>
  <si>
    <t>Wynagrodzenia bezosobowe</t>
  </si>
  <si>
    <t>2900</t>
  </si>
  <si>
    <t>Wpłaty gmin na rzecz innych jednostek szmorządu terytorialnego oraz związków gmin lub związków powiatów na dofinansowanie zadań bieżących</t>
  </si>
  <si>
    <t>Rozliczenia z tyt.poręczeń i gwarancji udz. przez S.P. lub jednostkę samorz.terytor.</t>
  </si>
  <si>
    <t>8020</t>
  </si>
  <si>
    <t>Wpłaty z tytułu gwarancji i poręczeń</t>
  </si>
  <si>
    <t>Oddziały przedszkolne w szkołach podstawowych</t>
  </si>
  <si>
    <t>Przedszkola</t>
  </si>
  <si>
    <t>4170</t>
  </si>
  <si>
    <t>Dokształcanie i doskonalenie nauczycieli</t>
  </si>
  <si>
    <t>Domy pomocy społecznej</t>
  </si>
  <si>
    <t>Zakup usług przez jednostki samorządu terytorialnego od innych jednostek damorządu terytorialnego</t>
  </si>
  <si>
    <t>Pomoc materialna dla uczniów</t>
  </si>
  <si>
    <t>Stypendia dla uczniów</t>
  </si>
  <si>
    <t>Dotacja podmiotowa z budżetu dla samorządowej instytucji kultury</t>
  </si>
  <si>
    <t>Obiekty sportowe</t>
  </si>
  <si>
    <t>Pomoc społeczna</t>
  </si>
  <si>
    <t>Świadczenia społ.oraz skł.na ubezp.emeryt.i rent.z ubezp. społ.</t>
  </si>
  <si>
    <t>Zasiłki i pomoc w nat.oraz skł.na ubezp.społ.</t>
  </si>
  <si>
    <t>3040</t>
  </si>
  <si>
    <t>Nagrody o charakterze szczególnym niezaliczane do wynagrodzeń</t>
  </si>
  <si>
    <t>Promocja jednostek samorządu terytorialnego</t>
  </si>
  <si>
    <t xml:space="preserve">Zakup materiałów i wyposażenia </t>
  </si>
  <si>
    <t xml:space="preserve">Zakup usług pozostałych </t>
  </si>
  <si>
    <t>Różne rozliczenia</t>
  </si>
  <si>
    <t>Rezerwy ogólne i celowe</t>
  </si>
  <si>
    <t>Rezerwy</t>
  </si>
  <si>
    <t>4810</t>
  </si>
  <si>
    <t>3240</t>
  </si>
  <si>
    <t>Zwalczanie narkomanii</t>
  </si>
  <si>
    <t>Ośrodki wsparcia</t>
  </si>
  <si>
    <t xml:space="preserve"> Wykonanie wydatków budżetu gminy za I półrocze  2007 roku.</t>
  </si>
  <si>
    <t>01010</t>
  </si>
  <si>
    <t>Infrastruktura wodociągowa i sanitarna wsi</t>
  </si>
  <si>
    <t>01095</t>
  </si>
  <si>
    <t xml:space="preserve">Różne opłaty i składki </t>
  </si>
  <si>
    <t>Drogi publiczne powiatowe</t>
  </si>
  <si>
    <t>Dotacja celowa na pomoc finansową udzielaną między jednostkami samorządu terytorialnego na dofinansowanie własnych zadań inwestycyjnych i zakupów inw.</t>
  </si>
  <si>
    <t>6058</t>
  </si>
  <si>
    <t>6059</t>
  </si>
  <si>
    <t>4600</t>
  </si>
  <si>
    <t>Kary i odszkodowania wypłacone na rzecz osób prawnych i innych jednostek organizacyjnych</t>
  </si>
  <si>
    <t>Zakup usług zdrowotnych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</si>
  <si>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</si>
  <si>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</si>
  <si>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</si>
  <si>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</si>
  <si>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4400</t>
  </si>
  <si>
    <t>Opłaty czynszowe za pomieszczenia biurowe</t>
  </si>
  <si>
    <t>Szkolenia pracowników niebędących członkami korpusu służby cywilnej.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</si>
  <si>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</si>
  <si>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</si>
  <si>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</si>
  <si>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</si>
  <si>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6170</t>
  </si>
  <si>
    <t>Wpłaty jednostek na fundusz celowy na finansowanie lub dofinansowanie zadań inwestycyjnych</t>
  </si>
  <si>
    <t>Komendy wojewódzkie Policji</t>
  </si>
  <si>
    <t>4580</t>
  </si>
  <si>
    <t>Zakup środków żywnośći</t>
  </si>
  <si>
    <t>Opłaty za usługi internetowe</t>
  </si>
  <si>
    <t>Zakup usług remontowo- konserwatorskich dotyczących obiektów zabytkowych będących w użytkowaniu jednostek budżetowych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</si>
</sst>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1"/>
      <color indexed="8"/>
      <name val="Arial CE"/>
      <family val="2"/>
    </font>
    <font>
      <b/>
      <sz val="11"/>
      <name val="Arial CE"/>
      <family val="2"/>
    </font>
    <font>
      <u val="single"/>
      <sz val="11"/>
      <name val="Arial CE"/>
      <family val="2"/>
    </font>
    <font>
      <b/>
      <sz val="10"/>
      <name val="Arial"/>
      <family val="2"/>
    </font>
    <font>
      <sz val="10"/>
      <name val="Arial"/>
      <family val="0"/>
    </font>
    <font>
      <sz val="11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double"/>
      <right style="double"/>
      <top style="thin"/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/>
    </xf>
    <xf numFmtId="9" fontId="0" fillId="0" borderId="6" xfId="19" applyBorder="1" applyAlignment="1">
      <alignment/>
    </xf>
    <xf numFmtId="3" fontId="1" fillId="0" borderId="7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3" fontId="13" fillId="0" borderId="9" xfId="0" applyNumberFormat="1" applyFont="1" applyBorder="1" applyAlignment="1">
      <alignment horizontal="right"/>
    </xf>
    <xf numFmtId="4" fontId="13" fillId="0" borderId="9" xfId="0" applyNumberFormat="1" applyFont="1" applyBorder="1" applyAlignment="1">
      <alignment horizontal="right"/>
    </xf>
    <xf numFmtId="4" fontId="13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2" xfId="0" applyFont="1" applyBorder="1" applyAlignment="1">
      <alignment/>
    </xf>
    <xf numFmtId="4" fontId="0" fillId="0" borderId="10" xfId="0" applyNumberFormat="1" applyBorder="1" applyAlignment="1">
      <alignment horizontal="right"/>
    </xf>
    <xf numFmtId="0" fontId="12" fillId="0" borderId="11" xfId="0" applyFont="1" applyBorder="1" applyAlignment="1">
      <alignment/>
    </xf>
    <xf numFmtId="0" fontId="11" fillId="0" borderId="12" xfId="0" applyFont="1" applyBorder="1" applyAlignment="1">
      <alignment vertical="center"/>
    </xf>
    <xf numFmtId="3" fontId="0" fillId="0" borderId="13" xfId="0" applyNumberForma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15" fillId="0" borderId="11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11" fillId="0" borderId="14" xfId="0" applyFont="1" applyBorder="1" applyAlignment="1">
      <alignment wrapText="1"/>
    </xf>
    <xf numFmtId="3" fontId="0" fillId="0" borderId="10" xfId="0" applyNumberFormat="1" applyBorder="1" applyAlignment="1">
      <alignment/>
    </xf>
    <xf numFmtId="0" fontId="11" fillId="0" borderId="12" xfId="0" applyFont="1" applyBorder="1" applyAlignment="1">
      <alignment wrapText="1"/>
    </xf>
    <xf numFmtId="3" fontId="1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3" fontId="1" fillId="0" borderId="9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1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wrapText="1"/>
    </xf>
    <xf numFmtId="3" fontId="0" fillId="0" borderId="13" xfId="0" applyNumberFormat="1" applyBorder="1" applyAlignment="1">
      <alignment/>
    </xf>
    <xf numFmtId="3" fontId="13" fillId="0" borderId="9" xfId="0" applyNumberFormat="1" applyFont="1" applyBorder="1" applyAlignment="1">
      <alignment/>
    </xf>
    <xf numFmtId="0" fontId="13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4" fontId="0" fillId="0" borderId="20" xfId="0" applyNumberFormat="1" applyFon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0" fontId="13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wrapText="1"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Border="1" applyAlignment="1">
      <alignment wrapText="1"/>
    </xf>
    <xf numFmtId="0" fontId="0" fillId="0" borderId="6" xfId="0" applyBorder="1" applyAlignment="1">
      <alignment/>
    </xf>
    <xf numFmtId="0" fontId="15" fillId="0" borderId="24" xfId="0" applyFont="1" applyBorder="1" applyAlignment="1">
      <alignment/>
    </xf>
    <xf numFmtId="0" fontId="11" fillId="0" borderId="22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0" fontId="0" fillId="0" borderId="6" xfId="0" applyFont="1" applyBorder="1" applyAlignment="1">
      <alignment/>
    </xf>
    <xf numFmtId="0" fontId="1" fillId="0" borderId="23" xfId="0" applyFont="1" applyBorder="1" applyAlignment="1">
      <alignment wrapText="1"/>
    </xf>
    <xf numFmtId="0" fontId="2" fillId="0" borderId="23" xfId="0" applyFont="1" applyBorder="1" applyAlignment="1">
      <alignment/>
    </xf>
    <xf numFmtId="0" fontId="1" fillId="0" borderId="21" xfId="0" applyFont="1" applyBorder="1" applyAlignment="1">
      <alignment/>
    </xf>
    <xf numFmtId="0" fontId="11" fillId="0" borderId="23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3" fillId="0" borderId="23" xfId="0" applyFont="1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/>
    </xf>
    <xf numFmtId="49" fontId="13" fillId="0" borderId="15" xfId="0" applyNumberFormat="1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0" fontId="13" fillId="0" borderId="27" xfId="0" applyFont="1" applyBorder="1" applyAlignment="1">
      <alignment horizontal="center"/>
    </xf>
    <xf numFmtId="49" fontId="1" fillId="0" borderId="17" xfId="0" applyNumberFormat="1" applyFont="1" applyBorder="1" applyAlignment="1">
      <alignment horizontal="right"/>
    </xf>
    <xf numFmtId="0" fontId="10" fillId="0" borderId="28" xfId="0" applyFont="1" applyBorder="1" applyAlignment="1">
      <alignment horizontal="center"/>
    </xf>
    <xf numFmtId="0" fontId="10" fillId="0" borderId="11" xfId="0" applyFont="1" applyBorder="1" applyAlignment="1">
      <alignment horizontal="right"/>
    </xf>
    <xf numFmtId="49" fontId="11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49" fontId="0" fillId="0" borderId="17" xfId="0" applyNumberFormat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49" fontId="1" fillId="0" borderId="2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49" fontId="0" fillId="0" borderId="28" xfId="0" applyNumberFormat="1" applyFon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2" fillId="0" borderId="19" xfId="0" applyFont="1" applyBorder="1" applyAlignment="1">
      <alignment horizontal="right"/>
    </xf>
    <xf numFmtId="49" fontId="0" fillId="0" borderId="29" xfId="0" applyNumberFormat="1" applyBorder="1" applyAlignment="1">
      <alignment horizontal="center"/>
    </xf>
    <xf numFmtId="0" fontId="13" fillId="0" borderId="17" xfId="0" applyFont="1" applyBorder="1" applyAlignment="1">
      <alignment horizontal="right"/>
    </xf>
    <xf numFmtId="49" fontId="13" fillId="0" borderId="27" xfId="0" applyNumberFormat="1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5" fillId="0" borderId="28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13" fillId="0" borderId="17" xfId="0" applyFont="1" applyBorder="1" applyAlignment="1">
      <alignment/>
    </xf>
    <xf numFmtId="0" fontId="11" fillId="0" borderId="28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7" fillId="0" borderId="27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0" fontId="17" fillId="0" borderId="16" xfId="0" applyFont="1" applyBorder="1" applyAlignment="1">
      <alignment horizontal="right"/>
    </xf>
    <xf numFmtId="0" fontId="0" fillId="0" borderId="29" xfId="0" applyFont="1" applyBorder="1" applyAlignment="1">
      <alignment horizontal="center"/>
    </xf>
    <xf numFmtId="49" fontId="10" fillId="0" borderId="28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3" fillId="0" borderId="17" xfId="0" applyFont="1" applyBorder="1" applyAlignment="1">
      <alignment wrapText="1"/>
    </xf>
    <xf numFmtId="0" fontId="1" fillId="0" borderId="11" xfId="0" applyFont="1" applyBorder="1" applyAlignment="1">
      <alignment horizontal="right" wrapText="1"/>
    </xf>
    <xf numFmtId="49" fontId="1" fillId="0" borderId="28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49" fontId="1" fillId="0" borderId="27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1" fillId="0" borderId="11" xfId="0" applyFont="1" applyBorder="1" applyAlignment="1">
      <alignment/>
    </xf>
    <xf numFmtId="49" fontId="11" fillId="0" borderId="28" xfId="0" applyFont="1" applyBorder="1" applyAlignment="1">
      <alignment horizontal="center"/>
    </xf>
    <xf numFmtId="0" fontId="10" fillId="0" borderId="11" xfId="0" applyFont="1" applyBorder="1" applyAlignment="1">
      <alignment/>
    </xf>
    <xf numFmtId="49" fontId="10" fillId="0" borderId="28" xfId="0" applyFont="1" applyBorder="1" applyAlignment="1">
      <alignment horizontal="center"/>
    </xf>
    <xf numFmtId="0" fontId="11" fillId="0" borderId="11" xfId="0" applyFont="1" applyBorder="1" applyAlignment="1">
      <alignment/>
    </xf>
    <xf numFmtId="49" fontId="11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333</xdr:row>
      <xdr:rowOff>0</xdr:rowOff>
    </xdr:from>
    <xdr:to>
      <xdr:col>6</xdr:col>
      <xdr:colOff>0</xdr:colOff>
      <xdr:row>333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6438900" y="62169675"/>
          <a:ext cx="1123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333</xdr:row>
      <xdr:rowOff>0</xdr:rowOff>
    </xdr:from>
    <xdr:to>
      <xdr:col>6</xdr:col>
      <xdr:colOff>0</xdr:colOff>
      <xdr:row>333</xdr:row>
      <xdr:rowOff>0</xdr:rowOff>
    </xdr:to>
    <xdr:sp>
      <xdr:nvSpPr>
        <xdr:cNvPr id="2" name="Rectangle 18"/>
        <xdr:cNvSpPr>
          <a:spLocks/>
        </xdr:cNvSpPr>
      </xdr:nvSpPr>
      <xdr:spPr>
        <a:xfrm>
          <a:off x="6438900" y="62169675"/>
          <a:ext cx="1123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1"/>
  <sheetViews>
    <sheetView tabSelected="1" workbookViewId="0" topLeftCell="A478">
      <selection activeCell="D502" sqref="D502"/>
    </sheetView>
  </sheetViews>
  <sheetFormatPr defaultColWidth="9.00390625" defaultRowHeight="12.75"/>
  <cols>
    <col min="1" max="1" width="5.125" style="0" customWidth="1"/>
    <col min="2" max="2" width="7.125" style="0" customWidth="1"/>
    <col min="3" max="3" width="6.625" style="0" customWidth="1"/>
    <col min="4" max="4" width="52.75390625" style="0" customWidth="1"/>
    <col min="5" max="5" width="12.875" style="0" customWidth="1"/>
    <col min="6" max="6" width="14.75390625" style="0" customWidth="1"/>
    <col min="7" max="7" width="9.25390625" style="0" bestFit="1" customWidth="1"/>
  </cols>
  <sheetData>
    <row r="1" ht="12.75">
      <c r="B1" s="2"/>
    </row>
    <row r="2" spans="2:5" ht="15">
      <c r="B2" s="2"/>
      <c r="E2" s="10" t="s">
        <v>104</v>
      </c>
    </row>
    <row r="5" spans="2:6" ht="15.75">
      <c r="B5" s="165" t="s">
        <v>165</v>
      </c>
      <c r="C5" s="166"/>
      <c r="D5" s="166"/>
      <c r="E5" s="166"/>
      <c r="F5" s="166"/>
    </row>
    <row r="8" ht="13.5" thickBot="1"/>
    <row r="9" spans="1:7" ht="13.5" thickTop="1">
      <c r="A9" s="12" t="s">
        <v>12</v>
      </c>
      <c r="B9" s="13"/>
      <c r="C9" s="14"/>
      <c r="D9" s="163" t="s">
        <v>2</v>
      </c>
      <c r="E9" s="163" t="s">
        <v>102</v>
      </c>
      <c r="F9" s="167" t="s">
        <v>103</v>
      </c>
      <c r="G9" s="163" t="s">
        <v>114</v>
      </c>
    </row>
    <row r="10" spans="1:7" ht="13.5" thickBot="1">
      <c r="A10" s="15" t="s">
        <v>0</v>
      </c>
      <c r="B10" s="6" t="s">
        <v>1</v>
      </c>
      <c r="C10" s="16"/>
      <c r="D10" s="164"/>
      <c r="E10" s="164"/>
      <c r="F10" s="164"/>
      <c r="G10" s="164"/>
    </row>
    <row r="11" spans="1:7" ht="14.25">
      <c r="A11" s="103" t="s">
        <v>11</v>
      </c>
      <c r="B11" s="104"/>
      <c r="C11" s="105"/>
      <c r="D11" s="77" t="s">
        <v>3</v>
      </c>
      <c r="E11" s="20">
        <f>E12+E15+E18+E21</f>
        <v>142469</v>
      </c>
      <c r="F11" s="21">
        <f>F12+F15+F18+F21</f>
        <v>24656.84</v>
      </c>
      <c r="G11" s="22">
        <f>(F11*100)/E11</f>
        <v>17.30681060441219</v>
      </c>
    </row>
    <row r="12" spans="1:7" ht="12.75">
      <c r="A12" s="106"/>
      <c r="B12" s="32" t="s">
        <v>166</v>
      </c>
      <c r="C12" s="107"/>
      <c r="D12" s="78" t="s">
        <v>167</v>
      </c>
      <c r="E12" s="23">
        <f>SUM(E13)</f>
        <v>100000</v>
      </c>
      <c r="F12" s="25">
        <f>SUM(F13)</f>
        <v>0</v>
      </c>
      <c r="G12" s="28">
        <f>(F12*100)/E12</f>
        <v>0</v>
      </c>
    </row>
    <row r="13" spans="1:7" ht="12.75">
      <c r="A13" s="106"/>
      <c r="B13" s="108"/>
      <c r="C13" s="109" t="s">
        <v>87</v>
      </c>
      <c r="D13" s="79" t="s">
        <v>21</v>
      </c>
      <c r="E13" s="40">
        <v>100000</v>
      </c>
      <c r="F13" s="41">
        <v>0</v>
      </c>
      <c r="G13" s="31">
        <f>(F13*100)/E13</f>
        <v>0</v>
      </c>
    </row>
    <row r="14" spans="1:7" ht="12.75">
      <c r="A14" s="106"/>
      <c r="B14" s="110"/>
      <c r="C14" s="111"/>
      <c r="D14" s="80"/>
      <c r="E14" s="23"/>
      <c r="F14" s="25"/>
      <c r="G14" s="24"/>
    </row>
    <row r="15" spans="1:7" ht="38.25">
      <c r="A15" s="112"/>
      <c r="B15" s="113" t="s">
        <v>63</v>
      </c>
      <c r="C15" s="114"/>
      <c r="D15" s="81" t="s">
        <v>62</v>
      </c>
      <c r="E15" s="26">
        <f>SUM(E16:E16)</f>
        <v>12000</v>
      </c>
      <c r="F15" s="27">
        <f>SUM(F16:F16)</f>
        <v>0</v>
      </c>
      <c r="G15" s="28">
        <f>(F15*100)/E15</f>
        <v>0</v>
      </c>
    </row>
    <row r="16" spans="1:7" ht="12.75">
      <c r="A16" s="115"/>
      <c r="B16" s="110"/>
      <c r="C16" s="116" t="s">
        <v>65</v>
      </c>
      <c r="D16" s="82" t="s">
        <v>24</v>
      </c>
      <c r="E16" s="29">
        <v>12000</v>
      </c>
      <c r="F16" s="30">
        <v>0</v>
      </c>
      <c r="G16" s="31">
        <f>(F16*100)/E16</f>
        <v>0</v>
      </c>
    </row>
    <row r="17" spans="1:7" ht="12.75">
      <c r="A17" s="115"/>
      <c r="B17" s="110"/>
      <c r="C17" s="117"/>
      <c r="D17" s="83"/>
      <c r="E17" s="29"/>
      <c r="F17" s="30"/>
      <c r="G17" s="31"/>
    </row>
    <row r="18" spans="1:7" ht="12.75">
      <c r="A18" s="115"/>
      <c r="B18" s="113" t="s">
        <v>105</v>
      </c>
      <c r="C18" s="114"/>
      <c r="D18" s="84" t="s">
        <v>106</v>
      </c>
      <c r="E18" s="26">
        <f>SUM(E19)</f>
        <v>3000</v>
      </c>
      <c r="F18" s="27">
        <f>SUM(F19)</f>
        <v>1034.24</v>
      </c>
      <c r="G18" s="28">
        <f>(F18*100)/E18</f>
        <v>34.474666666666664</v>
      </c>
    </row>
    <row r="19" spans="1:7" ht="25.5">
      <c r="A19" s="115"/>
      <c r="B19" s="110"/>
      <c r="C19" s="117" t="s">
        <v>107</v>
      </c>
      <c r="D19" s="85" t="s">
        <v>108</v>
      </c>
      <c r="E19" s="29">
        <v>3000</v>
      </c>
      <c r="F19" s="30">
        <v>1034.24</v>
      </c>
      <c r="G19" s="31">
        <f>(F19*100)/E19</f>
        <v>34.474666666666664</v>
      </c>
    </row>
    <row r="20" spans="1:7" ht="12.75">
      <c r="A20" s="115"/>
      <c r="B20" s="110"/>
      <c r="C20" s="117"/>
      <c r="D20" s="85"/>
      <c r="E20" s="29"/>
      <c r="F20" s="30"/>
      <c r="G20" s="31"/>
    </row>
    <row r="21" spans="1:7" ht="12.75">
      <c r="A21" s="115"/>
      <c r="B21" s="32" t="s">
        <v>168</v>
      </c>
      <c r="C21" s="118"/>
      <c r="D21" s="33" t="s">
        <v>4</v>
      </c>
      <c r="E21" s="29">
        <f>SUM(E22:E23)</f>
        <v>27469</v>
      </c>
      <c r="F21" s="34">
        <f>SUM(F22:F23)</f>
        <v>23622.6</v>
      </c>
      <c r="G21" s="31">
        <f>(F21*100)/E21</f>
        <v>85.99730605409735</v>
      </c>
    </row>
    <row r="22" spans="1:7" ht="12.75">
      <c r="A22" s="115"/>
      <c r="B22" s="32"/>
      <c r="C22" s="116" t="s">
        <v>65</v>
      </c>
      <c r="D22" s="82" t="s">
        <v>24</v>
      </c>
      <c r="E22" s="29">
        <v>463</v>
      </c>
      <c r="F22" s="30">
        <v>463</v>
      </c>
      <c r="G22" s="31">
        <f>(F22*100)/E22</f>
        <v>100</v>
      </c>
    </row>
    <row r="23" spans="1:7" ht="14.25">
      <c r="A23" s="115"/>
      <c r="B23" s="35"/>
      <c r="C23" s="119">
        <v>4430</v>
      </c>
      <c r="D23" s="36" t="s">
        <v>169</v>
      </c>
      <c r="E23" s="29">
        <v>27006</v>
      </c>
      <c r="F23" s="30">
        <v>23159.6</v>
      </c>
      <c r="G23" s="31">
        <f>(F23*100)/E23</f>
        <v>85.75723913204473</v>
      </c>
    </row>
    <row r="24" spans="1:7" ht="13.5" thickBot="1">
      <c r="A24" s="120"/>
      <c r="B24" s="121"/>
      <c r="C24" s="122"/>
      <c r="D24" s="86"/>
      <c r="E24" s="37"/>
      <c r="F24" s="38"/>
      <c r="G24" s="39"/>
    </row>
    <row r="25" spans="1:7" ht="14.25">
      <c r="A25" s="123">
        <v>600</v>
      </c>
      <c r="B25" s="104"/>
      <c r="C25" s="124"/>
      <c r="D25" s="77" t="s">
        <v>5</v>
      </c>
      <c r="E25" s="20">
        <f>E26+E33+E29</f>
        <v>8460563</v>
      </c>
      <c r="F25" s="21">
        <f>F26+F33+F29</f>
        <v>1542288.08</v>
      </c>
      <c r="G25" s="22">
        <f>(F25*100)/E25</f>
        <v>18.229142434138247</v>
      </c>
    </row>
    <row r="26" spans="1:7" ht="12.75">
      <c r="A26" s="125"/>
      <c r="B26" s="126">
        <v>60004</v>
      </c>
      <c r="C26" s="114"/>
      <c r="D26" s="84" t="s">
        <v>64</v>
      </c>
      <c r="E26" s="26">
        <f>SUM(E27)</f>
        <v>150000</v>
      </c>
      <c r="F26" s="27">
        <f>SUM(F27)</f>
        <v>69818.16</v>
      </c>
      <c r="G26" s="28">
        <f>(F26*100)/E26</f>
        <v>46.54544</v>
      </c>
    </row>
    <row r="27" spans="1:7" ht="12.75">
      <c r="A27" s="125"/>
      <c r="B27" s="110"/>
      <c r="C27" s="116" t="s">
        <v>65</v>
      </c>
      <c r="D27" s="82" t="s">
        <v>24</v>
      </c>
      <c r="E27" s="43">
        <v>150000</v>
      </c>
      <c r="F27" s="30">
        <v>69818.16</v>
      </c>
      <c r="G27" s="31">
        <f>(F27*100)/E27</f>
        <v>46.54544</v>
      </c>
    </row>
    <row r="28" spans="1:7" ht="12.75">
      <c r="A28" s="125"/>
      <c r="B28" s="110"/>
      <c r="C28" s="116"/>
      <c r="D28" s="82"/>
      <c r="E28" s="43"/>
      <c r="F28" s="30"/>
      <c r="G28" s="31"/>
    </row>
    <row r="29" spans="1:7" ht="12.75">
      <c r="A29" s="125"/>
      <c r="B29" s="42">
        <v>60014</v>
      </c>
      <c r="C29" s="127"/>
      <c r="D29" s="87" t="s">
        <v>170</v>
      </c>
      <c r="E29" s="23">
        <f>SUM(E30:E31)</f>
        <v>713947</v>
      </c>
      <c r="F29" s="25">
        <f>SUM(F30:F31)</f>
        <v>116245.86</v>
      </c>
      <c r="G29" s="24">
        <f>(F29*100)/E29</f>
        <v>16.282141391447823</v>
      </c>
    </row>
    <row r="30" spans="1:7" ht="12.75">
      <c r="A30" s="125"/>
      <c r="B30" s="128"/>
      <c r="C30" s="109" t="s">
        <v>65</v>
      </c>
      <c r="D30" s="88" t="s">
        <v>24</v>
      </c>
      <c r="E30" s="43">
        <v>96939</v>
      </c>
      <c r="F30" s="30">
        <v>29343</v>
      </c>
      <c r="G30" s="31">
        <f>(F30*100)/E30</f>
        <v>30.269550954724107</v>
      </c>
    </row>
    <row r="31" spans="1:7" ht="38.25">
      <c r="A31" s="125"/>
      <c r="B31" s="128"/>
      <c r="C31" s="109" t="s">
        <v>132</v>
      </c>
      <c r="D31" s="89" t="s">
        <v>171</v>
      </c>
      <c r="E31" s="43">
        <v>617008</v>
      </c>
      <c r="F31" s="30">
        <v>86902.86</v>
      </c>
      <c r="G31" s="31">
        <f>(F31*100)/E31</f>
        <v>14.084559681560044</v>
      </c>
    </row>
    <row r="32" spans="1:7" ht="12.75">
      <c r="A32" s="125"/>
      <c r="B32" s="110"/>
      <c r="C32" s="116"/>
      <c r="D32" s="82"/>
      <c r="E32" s="43"/>
      <c r="F32" s="30"/>
      <c r="G32" s="31"/>
    </row>
    <row r="33" spans="1:7" ht="12.75">
      <c r="A33" s="64"/>
      <c r="B33" s="126">
        <v>60016</v>
      </c>
      <c r="C33" s="114"/>
      <c r="D33" s="81" t="s">
        <v>22</v>
      </c>
      <c r="E33" s="26">
        <f>SUM(E34:E38)</f>
        <v>7596616</v>
      </c>
      <c r="F33" s="27">
        <f>SUM(F34:F38)</f>
        <v>1356224.06</v>
      </c>
      <c r="G33" s="28">
        <f aca="true" t="shared" si="0" ref="G33:G38">(F33*100)/E33</f>
        <v>17.853002705415147</v>
      </c>
    </row>
    <row r="34" spans="1:7" ht="12.75">
      <c r="A34" s="64"/>
      <c r="B34" s="110"/>
      <c r="C34" s="117" t="s">
        <v>72</v>
      </c>
      <c r="D34" s="85" t="s">
        <v>23</v>
      </c>
      <c r="E34" s="29">
        <v>327000</v>
      </c>
      <c r="F34" s="30">
        <v>119434.93</v>
      </c>
      <c r="G34" s="31">
        <f t="shared" si="0"/>
        <v>36.524443425076456</v>
      </c>
    </row>
    <row r="35" spans="1:7" ht="12.75">
      <c r="A35" s="64"/>
      <c r="B35" s="110"/>
      <c r="C35" s="117" t="s">
        <v>65</v>
      </c>
      <c r="D35" s="85" t="s">
        <v>24</v>
      </c>
      <c r="E35" s="29">
        <v>355000</v>
      </c>
      <c r="F35" s="30">
        <v>209144.08</v>
      </c>
      <c r="G35" s="31">
        <f t="shared" si="0"/>
        <v>58.913825352112674</v>
      </c>
    </row>
    <row r="36" spans="1:7" ht="12.75">
      <c r="A36" s="64"/>
      <c r="B36" s="110"/>
      <c r="C36" s="117" t="s">
        <v>87</v>
      </c>
      <c r="D36" s="82" t="s">
        <v>21</v>
      </c>
      <c r="E36" s="29">
        <v>3450000</v>
      </c>
      <c r="F36" s="30">
        <v>240649.55</v>
      </c>
      <c r="G36" s="31">
        <f t="shared" si="0"/>
        <v>6.975349275362319</v>
      </c>
    </row>
    <row r="37" spans="1:7" ht="12.75">
      <c r="A37" s="64"/>
      <c r="B37" s="110"/>
      <c r="C37" s="117" t="s">
        <v>172</v>
      </c>
      <c r="D37" s="82" t="s">
        <v>21</v>
      </c>
      <c r="E37" s="29">
        <v>2268372</v>
      </c>
      <c r="F37" s="30">
        <v>588917.7</v>
      </c>
      <c r="G37" s="31">
        <f t="shared" si="0"/>
        <v>25.9621305500156</v>
      </c>
    </row>
    <row r="38" spans="1:7" ht="12.75">
      <c r="A38" s="64"/>
      <c r="B38" s="110"/>
      <c r="C38" s="117" t="s">
        <v>173</v>
      </c>
      <c r="D38" s="82" t="s">
        <v>21</v>
      </c>
      <c r="E38" s="29">
        <v>1196244</v>
      </c>
      <c r="F38" s="30">
        <v>198077.8</v>
      </c>
      <c r="G38" s="31">
        <f t="shared" si="0"/>
        <v>16.558310846282197</v>
      </c>
    </row>
    <row r="39" spans="1:7" ht="13.5" thickBot="1">
      <c r="A39" s="69"/>
      <c r="B39" s="121"/>
      <c r="C39" s="122"/>
      <c r="D39" s="90"/>
      <c r="E39" s="37"/>
      <c r="F39" s="38"/>
      <c r="G39" s="39"/>
    </row>
    <row r="40" spans="1:7" ht="14.25">
      <c r="A40" s="129">
        <v>700</v>
      </c>
      <c r="B40" s="104"/>
      <c r="C40" s="124"/>
      <c r="D40" s="77" t="s">
        <v>6</v>
      </c>
      <c r="E40" s="20">
        <f>E41+E45</f>
        <v>1620000</v>
      </c>
      <c r="F40" s="21">
        <f>F41+F45</f>
        <v>487133.93</v>
      </c>
      <c r="G40" s="22">
        <f>(F40*100)/E40</f>
        <v>30.069995679012347</v>
      </c>
    </row>
    <row r="41" spans="1:7" ht="12.75">
      <c r="A41" s="64"/>
      <c r="B41" s="126">
        <v>70001</v>
      </c>
      <c r="C41" s="114"/>
      <c r="D41" s="84" t="s">
        <v>25</v>
      </c>
      <c r="E41" s="26">
        <f>SUM(E42:E43)</f>
        <v>300000</v>
      </c>
      <c r="F41" s="27">
        <f>SUM(F42:F43)</f>
        <v>95998</v>
      </c>
      <c r="G41" s="28">
        <f>(F41*100)/E41</f>
        <v>31.999333333333333</v>
      </c>
    </row>
    <row r="42" spans="1:7" ht="12.75">
      <c r="A42" s="64"/>
      <c r="B42" s="110"/>
      <c r="C42" s="130">
        <v>2650</v>
      </c>
      <c r="D42" s="44" t="s">
        <v>117</v>
      </c>
      <c r="E42" s="43">
        <v>192000</v>
      </c>
      <c r="F42" s="30">
        <v>95998</v>
      </c>
      <c r="G42" s="31"/>
    </row>
    <row r="43" spans="1:7" ht="38.25">
      <c r="A43" s="64"/>
      <c r="B43" s="110"/>
      <c r="C43" s="116" t="s">
        <v>115</v>
      </c>
      <c r="D43" s="91" t="s">
        <v>116</v>
      </c>
      <c r="E43" s="43">
        <v>108000</v>
      </c>
      <c r="F43" s="30">
        <v>0</v>
      </c>
      <c r="G43" s="31">
        <f>(F43*100)/E43</f>
        <v>0</v>
      </c>
    </row>
    <row r="44" spans="1:7" ht="12.75">
      <c r="A44" s="64"/>
      <c r="B44" s="110"/>
      <c r="C44" s="131"/>
      <c r="D44" s="80"/>
      <c r="E44" s="23"/>
      <c r="F44" s="30"/>
      <c r="G44" s="31"/>
    </row>
    <row r="45" spans="1:7" ht="12.75">
      <c r="A45" s="64"/>
      <c r="B45" s="126">
        <v>70005</v>
      </c>
      <c r="C45" s="114"/>
      <c r="D45" s="84" t="s">
        <v>7</v>
      </c>
      <c r="E45" s="26">
        <f>SUM(E46:E48)</f>
        <v>1320000</v>
      </c>
      <c r="F45" s="27">
        <f>SUM(F46:F48)</f>
        <v>391135.93</v>
      </c>
      <c r="G45" s="28">
        <f>(F45*100)/E45</f>
        <v>29.63150984848485</v>
      </c>
    </row>
    <row r="46" spans="1:7" ht="12.75">
      <c r="A46" s="64"/>
      <c r="B46" s="110"/>
      <c r="C46" s="117" t="s">
        <v>65</v>
      </c>
      <c r="D46" s="83" t="s">
        <v>24</v>
      </c>
      <c r="E46" s="29">
        <v>50000</v>
      </c>
      <c r="F46" s="30">
        <v>5347.4</v>
      </c>
      <c r="G46" s="31">
        <f>(F46*100)/E46</f>
        <v>10.6948</v>
      </c>
    </row>
    <row r="47" spans="1:7" ht="25.5">
      <c r="A47" s="64"/>
      <c r="B47" s="110"/>
      <c r="C47" s="117" t="s">
        <v>174</v>
      </c>
      <c r="D47" s="85" t="s">
        <v>175</v>
      </c>
      <c r="E47" s="29">
        <v>120000</v>
      </c>
      <c r="F47" s="30">
        <v>33696.3</v>
      </c>
      <c r="G47" s="31"/>
    </row>
    <row r="48" spans="1:7" ht="12.75">
      <c r="A48" s="64"/>
      <c r="B48" s="110"/>
      <c r="C48" s="117" t="s">
        <v>74</v>
      </c>
      <c r="D48" s="83" t="s">
        <v>98</v>
      </c>
      <c r="E48" s="29">
        <v>1150000</v>
      </c>
      <c r="F48" s="30">
        <v>352092.23</v>
      </c>
      <c r="G48" s="31">
        <f>(F48*100)/E48</f>
        <v>30.616715652173912</v>
      </c>
    </row>
    <row r="49" spans="1:7" ht="13.5" thickBot="1">
      <c r="A49" s="69"/>
      <c r="B49" s="121"/>
      <c r="C49" s="122"/>
      <c r="D49" s="86"/>
      <c r="E49" s="37" t="s">
        <v>91</v>
      </c>
      <c r="F49" s="38"/>
      <c r="G49" s="39"/>
    </row>
    <row r="50" spans="1:7" ht="14.25">
      <c r="A50" s="129">
        <v>710</v>
      </c>
      <c r="B50" s="104"/>
      <c r="C50" s="132"/>
      <c r="D50" s="77" t="s">
        <v>27</v>
      </c>
      <c r="E50" s="20">
        <f>E55+E51</f>
        <v>325000</v>
      </c>
      <c r="F50" s="21">
        <f>F55+F51</f>
        <v>61271.79</v>
      </c>
      <c r="G50" s="22">
        <f>(F50*100)/E50</f>
        <v>18.85285846153846</v>
      </c>
    </row>
    <row r="51" spans="1:7" ht="12.75">
      <c r="A51" s="64"/>
      <c r="B51" s="126">
        <v>71004</v>
      </c>
      <c r="C51" s="114"/>
      <c r="D51" s="84" t="s">
        <v>133</v>
      </c>
      <c r="E51" s="26">
        <f>SUM(E53+E52)</f>
        <v>165000</v>
      </c>
      <c r="F51" s="27">
        <f>SUM(F52:F53)</f>
        <v>15541</v>
      </c>
      <c r="G51" s="28">
        <f>(F51*100)/E51</f>
        <v>9.418787878787878</v>
      </c>
    </row>
    <row r="52" spans="1:7" ht="12.75">
      <c r="A52" s="64"/>
      <c r="B52" s="110"/>
      <c r="C52" s="117" t="s">
        <v>142</v>
      </c>
      <c r="D52" s="82" t="s">
        <v>134</v>
      </c>
      <c r="E52" s="43">
        <v>25000</v>
      </c>
      <c r="F52" s="30">
        <v>480</v>
      </c>
      <c r="G52" s="31"/>
    </row>
    <row r="53" spans="1:7" ht="12.75">
      <c r="A53" s="64"/>
      <c r="B53" s="110"/>
      <c r="C53" s="117" t="s">
        <v>65</v>
      </c>
      <c r="D53" s="82" t="s">
        <v>24</v>
      </c>
      <c r="E53" s="43">
        <v>140000</v>
      </c>
      <c r="F53" s="30">
        <v>15061</v>
      </c>
      <c r="G53" s="31">
        <f>(F53*100)/E53</f>
        <v>10.757857142857143</v>
      </c>
    </row>
    <row r="54" spans="1:7" ht="12.75">
      <c r="A54" s="64"/>
      <c r="B54" s="110"/>
      <c r="C54" s="117"/>
      <c r="D54" s="80"/>
      <c r="E54" s="23"/>
      <c r="F54" s="25"/>
      <c r="G54" s="24"/>
    </row>
    <row r="55" spans="1:7" ht="12.75">
      <c r="A55" s="64"/>
      <c r="B55" s="126">
        <v>71013</v>
      </c>
      <c r="C55" s="114"/>
      <c r="D55" s="84" t="s">
        <v>92</v>
      </c>
      <c r="E55" s="26">
        <f>SUM(E56:E57)</f>
        <v>160000</v>
      </c>
      <c r="F55" s="27">
        <f>SUM(F56:F57)</f>
        <v>45730.79</v>
      </c>
      <c r="G55" s="28">
        <f>(F55*100)/E55</f>
        <v>28.58174375</v>
      </c>
    </row>
    <row r="56" spans="1:7" ht="12.75">
      <c r="A56" s="64"/>
      <c r="B56" s="110"/>
      <c r="C56" s="133">
        <v>4170</v>
      </c>
      <c r="D56" s="82" t="s">
        <v>134</v>
      </c>
      <c r="E56" s="43">
        <v>20000</v>
      </c>
      <c r="F56" s="30">
        <v>2200</v>
      </c>
      <c r="G56" s="31">
        <f>(F56*100)/E56</f>
        <v>11</v>
      </c>
    </row>
    <row r="57" spans="1:7" ht="12.75">
      <c r="A57" s="64"/>
      <c r="B57" s="110"/>
      <c r="C57" s="117" t="s">
        <v>65</v>
      </c>
      <c r="D57" s="82" t="s">
        <v>24</v>
      </c>
      <c r="E57" s="29">
        <v>140000</v>
      </c>
      <c r="F57" s="30">
        <v>43530.79</v>
      </c>
      <c r="G57" s="31">
        <f>(F57*100)/E57</f>
        <v>31.09342142857143</v>
      </c>
    </row>
    <row r="58" spans="1:7" ht="13.5" thickBot="1">
      <c r="A58" s="69"/>
      <c r="B58" s="121"/>
      <c r="C58" s="122"/>
      <c r="D58" s="86"/>
      <c r="E58" s="37" t="s">
        <v>91</v>
      </c>
      <c r="F58" s="38"/>
      <c r="G58" s="39"/>
    </row>
    <row r="59" spans="1:7" ht="14.25">
      <c r="A59" s="129">
        <v>750</v>
      </c>
      <c r="B59" s="104"/>
      <c r="C59" s="105"/>
      <c r="D59" s="77" t="s">
        <v>8</v>
      </c>
      <c r="E59" s="20">
        <f>E60+E66+E72+E105+E100</f>
        <v>5272714</v>
      </c>
      <c r="F59" s="21">
        <f>F60+F66+F72+F105+F100</f>
        <v>2540464.3799999994</v>
      </c>
      <c r="G59" s="22">
        <f aca="true" t="shared" si="1" ref="G59:G64">(F59*100)/E59</f>
        <v>48.1813422840685</v>
      </c>
    </row>
    <row r="60" spans="1:7" ht="12.75">
      <c r="A60" s="64"/>
      <c r="B60" s="126">
        <v>75011</v>
      </c>
      <c r="C60" s="134"/>
      <c r="D60" s="84" t="s">
        <v>9</v>
      </c>
      <c r="E60" s="26">
        <f>SUM(E61:E64)</f>
        <v>233691</v>
      </c>
      <c r="F60" s="27">
        <f>SUM(F61:F64)</f>
        <v>125831.99999999999</v>
      </c>
      <c r="G60" s="28">
        <f t="shared" si="1"/>
        <v>53.84546259804613</v>
      </c>
    </row>
    <row r="61" spans="1:7" ht="12.75">
      <c r="A61" s="64"/>
      <c r="B61" s="110"/>
      <c r="C61" s="133">
        <v>4010</v>
      </c>
      <c r="D61" s="82" t="s">
        <v>28</v>
      </c>
      <c r="E61" s="43">
        <v>176691</v>
      </c>
      <c r="F61" s="30">
        <v>76670.67</v>
      </c>
      <c r="G61" s="31">
        <f t="shared" si="1"/>
        <v>43.392515747830956</v>
      </c>
    </row>
    <row r="62" spans="1:7" ht="12.75">
      <c r="A62" s="64"/>
      <c r="B62" s="110"/>
      <c r="C62" s="133">
        <v>4040</v>
      </c>
      <c r="D62" s="82" t="s">
        <v>29</v>
      </c>
      <c r="E62" s="45">
        <v>22736</v>
      </c>
      <c r="F62" s="30">
        <v>22735.87</v>
      </c>
      <c r="G62" s="31">
        <f t="shared" si="1"/>
        <v>99.99942821956368</v>
      </c>
    </row>
    <row r="63" spans="1:7" ht="12.75">
      <c r="A63" s="64"/>
      <c r="B63" s="110"/>
      <c r="C63" s="133">
        <v>4110</v>
      </c>
      <c r="D63" s="82" t="s">
        <v>30</v>
      </c>
      <c r="E63" s="43">
        <v>29264</v>
      </c>
      <c r="F63" s="30">
        <v>23122.79</v>
      </c>
      <c r="G63" s="31">
        <f t="shared" si="1"/>
        <v>79.01445462001094</v>
      </c>
    </row>
    <row r="64" spans="1:7" ht="12.75">
      <c r="A64" s="64"/>
      <c r="B64" s="110"/>
      <c r="C64" s="133">
        <v>4120</v>
      </c>
      <c r="D64" s="82" t="s">
        <v>31</v>
      </c>
      <c r="E64" s="43">
        <v>5000</v>
      </c>
      <c r="F64" s="30">
        <v>3302.67</v>
      </c>
      <c r="G64" s="31">
        <f t="shared" si="1"/>
        <v>66.0534</v>
      </c>
    </row>
    <row r="65" spans="1:7" ht="12.75">
      <c r="A65" s="64"/>
      <c r="B65" s="110"/>
      <c r="C65" s="133"/>
      <c r="D65" s="82"/>
      <c r="E65" s="43"/>
      <c r="F65" s="30"/>
      <c r="G65" s="31"/>
    </row>
    <row r="66" spans="1:7" ht="12.75">
      <c r="A66" s="64"/>
      <c r="B66" s="126">
        <v>75022</v>
      </c>
      <c r="C66" s="134"/>
      <c r="D66" s="84" t="s">
        <v>32</v>
      </c>
      <c r="E66" s="26">
        <f>SUM(E67:E70)</f>
        <v>260200</v>
      </c>
      <c r="F66" s="27">
        <f>SUM(F67:F70)</f>
        <v>107694.25</v>
      </c>
      <c r="G66" s="28">
        <f>(F66*100)/E66</f>
        <v>41.38902767102229</v>
      </c>
    </row>
    <row r="67" spans="1:7" ht="12.75">
      <c r="A67" s="64"/>
      <c r="B67" s="110"/>
      <c r="C67" s="133">
        <v>3030</v>
      </c>
      <c r="D67" s="82" t="s">
        <v>20</v>
      </c>
      <c r="E67" s="43">
        <v>230000</v>
      </c>
      <c r="F67" s="30">
        <v>105310.37</v>
      </c>
      <c r="G67" s="31">
        <f>(F67*100)/E67</f>
        <v>45.78711739130435</v>
      </c>
    </row>
    <row r="68" spans="1:7" ht="12.75">
      <c r="A68" s="64"/>
      <c r="B68" s="110"/>
      <c r="C68" s="133">
        <v>4210</v>
      </c>
      <c r="D68" s="82" t="s">
        <v>26</v>
      </c>
      <c r="E68" s="43">
        <v>9200</v>
      </c>
      <c r="F68" s="30">
        <v>1473.88</v>
      </c>
      <c r="G68" s="31">
        <f>(F68*100)/E68</f>
        <v>16.020434782608696</v>
      </c>
    </row>
    <row r="69" spans="1:7" ht="12.75">
      <c r="A69" s="64"/>
      <c r="B69" s="110"/>
      <c r="C69" s="133">
        <v>4300</v>
      </c>
      <c r="D69" s="82" t="s">
        <v>24</v>
      </c>
      <c r="E69" s="43">
        <v>20000</v>
      </c>
      <c r="F69" s="30">
        <v>910</v>
      </c>
      <c r="G69" s="31">
        <f>(F69*100)/E69</f>
        <v>4.55</v>
      </c>
    </row>
    <row r="70" spans="1:7" ht="12.75">
      <c r="A70" s="64"/>
      <c r="B70" s="110"/>
      <c r="C70" s="133">
        <v>4410</v>
      </c>
      <c r="D70" s="82" t="s">
        <v>33</v>
      </c>
      <c r="E70" s="43">
        <v>1000</v>
      </c>
      <c r="F70" s="30">
        <v>0</v>
      </c>
      <c r="G70" s="31">
        <f>(F70*100)/E70</f>
        <v>0</v>
      </c>
    </row>
    <row r="71" spans="1:7" ht="12.75">
      <c r="A71" s="64"/>
      <c r="B71" s="110"/>
      <c r="C71" s="133"/>
      <c r="D71" s="82"/>
      <c r="E71" s="43"/>
      <c r="F71" s="30"/>
      <c r="G71" s="31"/>
    </row>
    <row r="72" spans="1:7" ht="12.75">
      <c r="A72" s="64"/>
      <c r="B72" s="126">
        <v>75023</v>
      </c>
      <c r="C72" s="134"/>
      <c r="D72" s="84" t="s">
        <v>34</v>
      </c>
      <c r="E72" s="26">
        <f>SUM(E73:E98)</f>
        <v>4667423</v>
      </c>
      <c r="F72" s="27">
        <f>SUM(F73:F98)</f>
        <v>2275136.889999999</v>
      </c>
      <c r="G72" s="28">
        <f aca="true" t="shared" si="2" ref="G72:G106">(F72*100)/E72</f>
        <v>48.7450331799796</v>
      </c>
    </row>
    <row r="73" spans="1:7" ht="12.75">
      <c r="A73" s="64"/>
      <c r="B73" s="110"/>
      <c r="C73" s="116" t="s">
        <v>75</v>
      </c>
      <c r="D73" s="91" t="s">
        <v>93</v>
      </c>
      <c r="E73" s="43">
        <v>2000</v>
      </c>
      <c r="F73" s="30">
        <v>345.5</v>
      </c>
      <c r="G73" s="31">
        <f t="shared" si="2"/>
        <v>17.275</v>
      </c>
    </row>
    <row r="74" spans="1:7" ht="12.75">
      <c r="A74" s="64"/>
      <c r="B74" s="110"/>
      <c r="C74" s="133">
        <v>4010</v>
      </c>
      <c r="D74" s="82" t="s">
        <v>28</v>
      </c>
      <c r="E74" s="43">
        <v>2470000</v>
      </c>
      <c r="F74" s="30">
        <v>1159536.97</v>
      </c>
      <c r="G74" s="31">
        <f t="shared" si="2"/>
        <v>46.94481659919028</v>
      </c>
    </row>
    <row r="75" spans="1:7" ht="12.75">
      <c r="A75" s="64"/>
      <c r="B75" s="110"/>
      <c r="C75" s="133">
        <v>4040</v>
      </c>
      <c r="D75" s="82" t="s">
        <v>29</v>
      </c>
      <c r="E75" s="43">
        <v>175000</v>
      </c>
      <c r="F75" s="30">
        <v>152135.96</v>
      </c>
      <c r="G75" s="31">
        <f t="shared" si="2"/>
        <v>86.93483428571429</v>
      </c>
    </row>
    <row r="76" spans="1:7" ht="12.75">
      <c r="A76" s="64"/>
      <c r="B76" s="110"/>
      <c r="C76" s="133">
        <v>4110</v>
      </c>
      <c r="D76" s="82" t="s">
        <v>30</v>
      </c>
      <c r="E76" s="43">
        <v>510800</v>
      </c>
      <c r="F76" s="30">
        <v>204953.31</v>
      </c>
      <c r="G76" s="31">
        <f t="shared" si="2"/>
        <v>40.123983946750194</v>
      </c>
    </row>
    <row r="77" spans="1:7" ht="12.75">
      <c r="A77" s="64"/>
      <c r="B77" s="110"/>
      <c r="C77" s="133">
        <v>4120</v>
      </c>
      <c r="D77" s="82" t="s">
        <v>31</v>
      </c>
      <c r="E77" s="43">
        <v>65000</v>
      </c>
      <c r="F77" s="30">
        <v>30649.4</v>
      </c>
      <c r="G77" s="31">
        <f t="shared" si="2"/>
        <v>47.152923076923074</v>
      </c>
    </row>
    <row r="78" spans="1:7" ht="12.75">
      <c r="A78" s="64"/>
      <c r="B78" s="110"/>
      <c r="C78" s="133">
        <v>4140</v>
      </c>
      <c r="D78" s="82" t="s">
        <v>67</v>
      </c>
      <c r="E78" s="43">
        <v>40000</v>
      </c>
      <c r="F78" s="30">
        <v>23800.61</v>
      </c>
      <c r="G78" s="31">
        <f t="shared" si="2"/>
        <v>59.501525</v>
      </c>
    </row>
    <row r="79" spans="1:7" ht="12.75">
      <c r="A79" s="64"/>
      <c r="B79" s="110"/>
      <c r="C79" s="133">
        <v>4170</v>
      </c>
      <c r="D79" s="82" t="s">
        <v>134</v>
      </c>
      <c r="E79" s="43">
        <v>35000</v>
      </c>
      <c r="F79" s="30">
        <v>23823.4</v>
      </c>
      <c r="G79" s="31">
        <f t="shared" si="2"/>
        <v>68.06685714285715</v>
      </c>
    </row>
    <row r="80" spans="1:7" ht="12.75">
      <c r="A80" s="64"/>
      <c r="B80" s="110"/>
      <c r="C80" s="133">
        <v>4210</v>
      </c>
      <c r="D80" s="82" t="s">
        <v>26</v>
      </c>
      <c r="E80" s="43">
        <v>142943</v>
      </c>
      <c r="F80" s="30">
        <v>90245.64</v>
      </c>
      <c r="G80" s="31">
        <f t="shared" si="2"/>
        <v>63.134004463317545</v>
      </c>
    </row>
    <row r="81" spans="1:7" ht="12.75">
      <c r="A81" s="64"/>
      <c r="B81" s="110"/>
      <c r="C81" s="133">
        <v>4260</v>
      </c>
      <c r="D81" s="82" t="s">
        <v>35</v>
      </c>
      <c r="E81" s="43">
        <v>117500</v>
      </c>
      <c r="F81" s="30">
        <v>49569.1</v>
      </c>
      <c r="G81" s="31">
        <f t="shared" si="2"/>
        <v>42.186468085106384</v>
      </c>
    </row>
    <row r="82" spans="1:7" ht="12.75">
      <c r="A82" s="64"/>
      <c r="B82" s="110"/>
      <c r="C82" s="133">
        <v>4270</v>
      </c>
      <c r="D82" s="82" t="s">
        <v>23</v>
      </c>
      <c r="E82" s="43">
        <v>67500</v>
      </c>
      <c r="F82" s="30">
        <v>12816.69</v>
      </c>
      <c r="G82" s="31">
        <f t="shared" si="2"/>
        <v>18.98768888888889</v>
      </c>
    </row>
    <row r="83" spans="1:7" ht="12.75">
      <c r="A83" s="64"/>
      <c r="B83" s="110"/>
      <c r="C83" s="130">
        <v>4280</v>
      </c>
      <c r="D83" s="89" t="s">
        <v>176</v>
      </c>
      <c r="E83" s="43">
        <v>6500</v>
      </c>
      <c r="F83" s="30">
        <v>2080.8</v>
      </c>
      <c r="G83" s="31">
        <f t="shared" si="2"/>
        <v>32.012307692307694</v>
      </c>
    </row>
    <row r="84" spans="1:7" ht="12.75">
      <c r="A84" s="64"/>
      <c r="B84" s="110"/>
      <c r="C84" s="133">
        <v>4300</v>
      </c>
      <c r="D84" s="82" t="s">
        <v>24</v>
      </c>
      <c r="E84" s="43">
        <v>476000</v>
      </c>
      <c r="F84" s="30">
        <v>239501.83</v>
      </c>
      <c r="G84" s="31">
        <f t="shared" si="2"/>
        <v>50.31551050420168</v>
      </c>
    </row>
    <row r="85" spans="1:7" ht="12.75">
      <c r="A85" s="64"/>
      <c r="B85" s="110"/>
      <c r="C85" s="133">
        <v>4350</v>
      </c>
      <c r="D85" s="82" t="s">
        <v>193</v>
      </c>
      <c r="E85" s="43">
        <v>5000</v>
      </c>
      <c r="F85" s="30">
        <v>839.7</v>
      </c>
      <c r="G85" s="31">
        <f t="shared" si="2"/>
        <v>16.794</v>
      </c>
    </row>
    <row r="86" spans="1:7" ht="25.5">
      <c r="A86" s="64"/>
      <c r="B86" s="110"/>
      <c r="C86" s="109" t="s">
        <v>177</v>
      </c>
      <c r="D86" s="88" t="s">
        <v>178</v>
      </c>
      <c r="E86" s="43">
        <v>54000</v>
      </c>
      <c r="F86" s="30">
        <v>19714.49</v>
      </c>
      <c r="G86" s="31">
        <f t="shared" si="2"/>
        <v>36.50831481481482</v>
      </c>
    </row>
    <row r="87" spans="1:7" ht="25.5">
      <c r="A87" s="64"/>
      <c r="B87" s="110"/>
      <c r="C87" s="109" t="s">
        <v>179</v>
      </c>
      <c r="D87" s="88" t="s">
        <v>180</v>
      </c>
      <c r="E87" s="43">
        <v>70000</v>
      </c>
      <c r="F87" s="30">
        <v>33857.88</v>
      </c>
      <c r="G87" s="31">
        <f t="shared" si="2"/>
        <v>48.368399999999994</v>
      </c>
    </row>
    <row r="88" spans="1:7" ht="12.75">
      <c r="A88" s="64"/>
      <c r="B88" s="110"/>
      <c r="C88" s="109" t="s">
        <v>181</v>
      </c>
      <c r="D88" s="88" t="s">
        <v>182</v>
      </c>
      <c r="E88" s="43">
        <v>14000</v>
      </c>
      <c r="F88" s="30">
        <v>3477</v>
      </c>
      <c r="G88" s="31">
        <f t="shared" si="2"/>
        <v>24.835714285714285</v>
      </c>
    </row>
    <row r="89" spans="1:7" ht="12.75">
      <c r="A89" s="64"/>
      <c r="B89" s="110"/>
      <c r="C89" s="133">
        <v>4410</v>
      </c>
      <c r="D89" s="82" t="s">
        <v>33</v>
      </c>
      <c r="E89" s="43">
        <v>30000</v>
      </c>
      <c r="F89" s="30">
        <v>17569.75</v>
      </c>
      <c r="G89" s="31">
        <f t="shared" si="2"/>
        <v>58.56583333333333</v>
      </c>
    </row>
    <row r="90" spans="1:7" ht="12.75">
      <c r="A90" s="64"/>
      <c r="B90" s="110"/>
      <c r="C90" s="133">
        <v>4420</v>
      </c>
      <c r="D90" s="82" t="s">
        <v>100</v>
      </c>
      <c r="E90" s="43">
        <v>2000</v>
      </c>
      <c r="F90" s="30">
        <v>1770.68</v>
      </c>
      <c r="G90" s="31">
        <f t="shared" si="2"/>
        <v>88.534</v>
      </c>
    </row>
    <row r="91" spans="1:7" ht="12.75">
      <c r="A91" s="64"/>
      <c r="B91" s="110"/>
      <c r="C91" s="133">
        <v>4430</v>
      </c>
      <c r="D91" s="82" t="s">
        <v>36</v>
      </c>
      <c r="E91" s="43">
        <v>20000</v>
      </c>
      <c r="F91" s="30">
        <v>3547.18</v>
      </c>
      <c r="G91" s="31">
        <f t="shared" si="2"/>
        <v>17.7359</v>
      </c>
    </row>
    <row r="92" spans="1:7" ht="12.75">
      <c r="A92" s="64"/>
      <c r="B92" s="110"/>
      <c r="C92" s="133">
        <v>4440</v>
      </c>
      <c r="D92" s="82" t="s">
        <v>37</v>
      </c>
      <c r="E92" s="43">
        <v>65000</v>
      </c>
      <c r="F92" s="30">
        <v>50000</v>
      </c>
      <c r="G92" s="31">
        <f t="shared" si="2"/>
        <v>76.92307692307692</v>
      </c>
    </row>
    <row r="93" spans="1:7" ht="12.75">
      <c r="A93" s="64"/>
      <c r="B93" s="110"/>
      <c r="C93" s="133">
        <v>4530</v>
      </c>
      <c r="D93" s="82" t="s">
        <v>131</v>
      </c>
      <c r="E93" s="43">
        <v>3000</v>
      </c>
      <c r="F93" s="30">
        <v>293.15</v>
      </c>
      <c r="G93" s="31">
        <f t="shared" si="2"/>
        <v>9.771666666666665</v>
      </c>
    </row>
    <row r="94" spans="1:7" ht="25.5">
      <c r="A94" s="64"/>
      <c r="B94" s="110"/>
      <c r="C94" s="130">
        <v>4700</v>
      </c>
      <c r="D94" s="89" t="s">
        <v>183</v>
      </c>
      <c r="E94" s="43">
        <v>45180</v>
      </c>
      <c r="F94" s="30">
        <v>18346</v>
      </c>
      <c r="G94" s="31">
        <f t="shared" si="2"/>
        <v>40.60646303674192</v>
      </c>
    </row>
    <row r="95" spans="1:7" ht="25.5">
      <c r="A95" s="64"/>
      <c r="B95" s="110"/>
      <c r="C95" s="109" t="s">
        <v>184</v>
      </c>
      <c r="D95" s="89" t="s">
        <v>185</v>
      </c>
      <c r="E95" s="43">
        <v>25000</v>
      </c>
      <c r="F95" s="30">
        <v>8681.52</v>
      </c>
      <c r="G95" s="31">
        <f t="shared" si="2"/>
        <v>34.72608</v>
      </c>
    </row>
    <row r="96" spans="1:7" ht="25.5">
      <c r="A96" s="64"/>
      <c r="B96" s="110"/>
      <c r="C96" s="109" t="s">
        <v>186</v>
      </c>
      <c r="D96" s="89" t="s">
        <v>187</v>
      </c>
      <c r="E96" s="43">
        <v>90000</v>
      </c>
      <c r="F96" s="30">
        <v>53188.07</v>
      </c>
      <c r="G96" s="31">
        <f t="shared" si="2"/>
        <v>59.097855555555554</v>
      </c>
    </row>
    <row r="97" spans="1:7" ht="12.75">
      <c r="A97" s="64"/>
      <c r="B97" s="110"/>
      <c r="C97" s="109" t="s">
        <v>87</v>
      </c>
      <c r="D97" s="79" t="s">
        <v>21</v>
      </c>
      <c r="E97" s="43">
        <v>40000</v>
      </c>
      <c r="F97" s="30">
        <v>5000</v>
      </c>
      <c r="G97" s="31">
        <f t="shared" si="2"/>
        <v>12.5</v>
      </c>
    </row>
    <row r="98" spans="1:7" ht="12.75">
      <c r="A98" s="64"/>
      <c r="B98" s="110"/>
      <c r="C98" s="116" t="s">
        <v>74</v>
      </c>
      <c r="D98" s="91" t="s">
        <v>38</v>
      </c>
      <c r="E98" s="29">
        <v>96000</v>
      </c>
      <c r="F98" s="30">
        <v>69392.26</v>
      </c>
      <c r="G98" s="31">
        <f t="shared" si="2"/>
        <v>72.28360416666666</v>
      </c>
    </row>
    <row r="99" spans="1:7" ht="12.75">
      <c r="A99" s="64"/>
      <c r="B99" s="110"/>
      <c r="C99" s="116"/>
      <c r="D99" s="91"/>
      <c r="E99" s="29"/>
      <c r="F99" s="30"/>
      <c r="G99" s="31"/>
    </row>
    <row r="100" spans="1:7" ht="12.75">
      <c r="A100" s="64"/>
      <c r="B100" s="126">
        <v>75075</v>
      </c>
      <c r="C100" s="114"/>
      <c r="D100" s="81" t="s">
        <v>155</v>
      </c>
      <c r="E100" s="26">
        <f>SUM(E101:E103)</f>
        <v>109400</v>
      </c>
      <c r="F100" s="27">
        <f>SUM(F101:F103)</f>
        <v>30801.239999999998</v>
      </c>
      <c r="G100" s="28">
        <f t="shared" si="2"/>
        <v>28.154698354661793</v>
      </c>
    </row>
    <row r="101" spans="1:7" ht="25.5">
      <c r="A101" s="64"/>
      <c r="B101" s="110"/>
      <c r="C101" s="116" t="s">
        <v>94</v>
      </c>
      <c r="D101" s="91" t="s">
        <v>95</v>
      </c>
      <c r="E101" s="43">
        <v>2000</v>
      </c>
      <c r="F101" s="30">
        <v>2000</v>
      </c>
      <c r="G101" s="31">
        <f t="shared" si="2"/>
        <v>100</v>
      </c>
    </row>
    <row r="102" spans="1:7" ht="12.75">
      <c r="A102" s="64"/>
      <c r="B102" s="110"/>
      <c r="C102" s="116" t="s">
        <v>73</v>
      </c>
      <c r="D102" s="91" t="s">
        <v>156</v>
      </c>
      <c r="E102" s="29">
        <v>43000</v>
      </c>
      <c r="F102" s="30">
        <v>21567.12</v>
      </c>
      <c r="G102" s="31">
        <f t="shared" si="2"/>
        <v>50.15609302325581</v>
      </c>
    </row>
    <row r="103" spans="1:7" ht="12.75">
      <c r="A103" s="64"/>
      <c r="B103" s="110"/>
      <c r="C103" s="116" t="s">
        <v>65</v>
      </c>
      <c r="D103" s="91" t="s">
        <v>157</v>
      </c>
      <c r="E103" s="29">
        <v>64400</v>
      </c>
      <c r="F103" s="30">
        <v>7234.12</v>
      </c>
      <c r="G103" s="31">
        <f t="shared" si="2"/>
        <v>11.233105590062111</v>
      </c>
    </row>
    <row r="104" spans="1:7" ht="12.75">
      <c r="A104" s="64"/>
      <c r="B104" s="110"/>
      <c r="C104" s="116"/>
      <c r="D104" s="91"/>
      <c r="E104" s="29"/>
      <c r="F104" s="30"/>
      <c r="G104" s="31"/>
    </row>
    <row r="105" spans="1:7" ht="12.75">
      <c r="A105" s="64"/>
      <c r="B105" s="126">
        <v>75095</v>
      </c>
      <c r="C105" s="114"/>
      <c r="D105" s="81" t="s">
        <v>4</v>
      </c>
      <c r="E105" s="26">
        <f>SUM(E106)</f>
        <v>2000</v>
      </c>
      <c r="F105" s="27">
        <f>SUM(F106)</f>
        <v>1000</v>
      </c>
      <c r="G105" s="28">
        <f t="shared" si="2"/>
        <v>50</v>
      </c>
    </row>
    <row r="106" spans="1:7" ht="37.5" customHeight="1">
      <c r="A106" s="64"/>
      <c r="B106" s="110"/>
      <c r="C106" s="116" t="s">
        <v>135</v>
      </c>
      <c r="D106" s="91" t="s">
        <v>136</v>
      </c>
      <c r="E106" s="29">
        <v>2000</v>
      </c>
      <c r="F106" s="30">
        <v>1000</v>
      </c>
      <c r="G106" s="31">
        <f t="shared" si="2"/>
        <v>50</v>
      </c>
    </row>
    <row r="107" spans="1:7" ht="13.5" thickBot="1">
      <c r="A107" s="69"/>
      <c r="B107" s="121"/>
      <c r="C107" s="135"/>
      <c r="D107" s="92"/>
      <c r="E107" s="37"/>
      <c r="F107" s="38"/>
      <c r="G107" s="39"/>
    </row>
    <row r="108" spans="1:7" ht="28.5">
      <c r="A108" s="129">
        <v>751</v>
      </c>
      <c r="B108" s="136"/>
      <c r="C108" s="132"/>
      <c r="D108" s="93" t="s">
        <v>96</v>
      </c>
      <c r="E108" s="20">
        <f>E109</f>
        <v>5016</v>
      </c>
      <c r="F108" s="21">
        <f>SUM(F109)</f>
        <v>1726.3</v>
      </c>
      <c r="G108" s="22">
        <f>(F108*100)/E108</f>
        <v>34.415869218500795</v>
      </c>
    </row>
    <row r="109" spans="1:7" ht="12.75">
      <c r="A109" s="64"/>
      <c r="B109" s="126">
        <v>75101</v>
      </c>
      <c r="C109" s="114"/>
      <c r="D109" s="81" t="s">
        <v>97</v>
      </c>
      <c r="E109" s="26">
        <f>SUM(E110:E111)</f>
        <v>5016</v>
      </c>
      <c r="F109" s="27">
        <f>SUM(F110:F111)</f>
        <v>1726.3</v>
      </c>
      <c r="G109" s="28">
        <f>(F109*100)/E109</f>
        <v>34.415869218500795</v>
      </c>
    </row>
    <row r="110" spans="1:7" ht="12.75">
      <c r="A110" s="64"/>
      <c r="B110" s="110"/>
      <c r="C110" s="133">
        <v>4210</v>
      </c>
      <c r="D110" s="82" t="s">
        <v>26</v>
      </c>
      <c r="E110" s="29">
        <v>3516</v>
      </c>
      <c r="F110" s="30">
        <v>1726.3</v>
      </c>
      <c r="G110" s="31">
        <f>(F110*100)/E110</f>
        <v>49.09840728100114</v>
      </c>
    </row>
    <row r="111" spans="1:7" ht="12.75">
      <c r="A111" s="64"/>
      <c r="B111" s="110"/>
      <c r="C111" s="133">
        <v>4300</v>
      </c>
      <c r="D111" s="82" t="s">
        <v>24</v>
      </c>
      <c r="E111" s="29">
        <v>1500</v>
      </c>
      <c r="F111" s="30">
        <v>0</v>
      </c>
      <c r="G111" s="31">
        <f>(F111*100)/E111</f>
        <v>0</v>
      </c>
    </row>
    <row r="112" spans="1:7" ht="13.5" thickBot="1">
      <c r="A112" s="69"/>
      <c r="B112" s="121"/>
      <c r="C112" s="137"/>
      <c r="D112" s="94"/>
      <c r="E112" s="37"/>
      <c r="F112" s="38"/>
      <c r="G112" s="39"/>
    </row>
    <row r="113" spans="1:7" ht="28.5">
      <c r="A113" s="129">
        <v>754</v>
      </c>
      <c r="B113" s="104"/>
      <c r="C113" s="132"/>
      <c r="D113" s="93" t="s">
        <v>90</v>
      </c>
      <c r="E113" s="20">
        <f>E114+E117+E137+E134</f>
        <v>945620</v>
      </c>
      <c r="F113" s="21">
        <f>F114+F117+F137+F134</f>
        <v>434345.2799999999</v>
      </c>
      <c r="G113" s="22">
        <f aca="true" t="shared" si="3" ref="G113:G135">(F113*100)/E113</f>
        <v>45.932327996446766</v>
      </c>
    </row>
    <row r="114" spans="1:7" ht="12.75">
      <c r="A114" s="64"/>
      <c r="B114" s="108">
        <v>75404</v>
      </c>
      <c r="C114" s="138"/>
      <c r="D114" s="33" t="s">
        <v>190</v>
      </c>
      <c r="E114" s="23">
        <f>SUM(E115)</f>
        <v>2000</v>
      </c>
      <c r="F114" s="25">
        <f>SUM(F115)</f>
        <v>2000</v>
      </c>
      <c r="G114" s="28">
        <f t="shared" si="3"/>
        <v>100</v>
      </c>
    </row>
    <row r="115" spans="1:7" ht="25.5">
      <c r="A115" s="64"/>
      <c r="B115" s="128"/>
      <c r="C115" s="109" t="s">
        <v>188</v>
      </c>
      <c r="D115" s="46" t="s">
        <v>189</v>
      </c>
      <c r="E115" s="40">
        <v>2000</v>
      </c>
      <c r="F115" s="41">
        <v>2000</v>
      </c>
      <c r="G115" s="31">
        <f t="shared" si="3"/>
        <v>100</v>
      </c>
    </row>
    <row r="116" spans="1:7" ht="12.75">
      <c r="A116" s="64"/>
      <c r="B116" s="110"/>
      <c r="C116" s="116"/>
      <c r="D116" s="95"/>
      <c r="E116" s="23"/>
      <c r="F116" s="25"/>
      <c r="G116" s="24"/>
    </row>
    <row r="117" spans="1:7" ht="12.75">
      <c r="A117" s="64"/>
      <c r="B117" s="126">
        <v>75412</v>
      </c>
      <c r="C117" s="114"/>
      <c r="D117" s="81" t="s">
        <v>39</v>
      </c>
      <c r="E117" s="26">
        <f>SUM(E118:E132)</f>
        <v>218920</v>
      </c>
      <c r="F117" s="27">
        <f>SUM(F118:F132)</f>
        <v>70882.13</v>
      </c>
      <c r="G117" s="28">
        <f t="shared" si="3"/>
        <v>32.3780970217431</v>
      </c>
    </row>
    <row r="118" spans="1:7" ht="12.75">
      <c r="A118" s="64"/>
      <c r="B118" s="110"/>
      <c r="C118" s="116" t="s">
        <v>75</v>
      </c>
      <c r="D118" s="91" t="s">
        <v>93</v>
      </c>
      <c r="E118" s="43">
        <v>15000</v>
      </c>
      <c r="F118" s="30">
        <v>2869.34</v>
      </c>
      <c r="G118" s="31">
        <f t="shared" si="3"/>
        <v>19.128933333333332</v>
      </c>
    </row>
    <row r="119" spans="1:7" ht="12.75">
      <c r="A119" s="64"/>
      <c r="B119" s="110"/>
      <c r="C119" s="116" t="s">
        <v>66</v>
      </c>
      <c r="D119" s="91" t="s">
        <v>20</v>
      </c>
      <c r="E119" s="43">
        <v>32000</v>
      </c>
      <c r="F119" s="30">
        <v>9364.38</v>
      </c>
      <c r="G119" s="31">
        <f t="shared" si="3"/>
        <v>29.263687499999996</v>
      </c>
    </row>
    <row r="120" spans="1:7" ht="12.75">
      <c r="A120" s="64"/>
      <c r="B120" s="110"/>
      <c r="C120" s="116" t="s">
        <v>76</v>
      </c>
      <c r="D120" s="91" t="s">
        <v>28</v>
      </c>
      <c r="E120" s="43">
        <v>23200</v>
      </c>
      <c r="F120" s="30">
        <v>15131.71</v>
      </c>
      <c r="G120" s="31">
        <f t="shared" si="3"/>
        <v>65.22288793103448</v>
      </c>
    </row>
    <row r="121" spans="1:7" ht="12.75">
      <c r="A121" s="64"/>
      <c r="B121" s="110"/>
      <c r="C121" s="116" t="s">
        <v>77</v>
      </c>
      <c r="D121" s="91" t="s">
        <v>29</v>
      </c>
      <c r="E121" s="43">
        <v>2000</v>
      </c>
      <c r="F121" s="30">
        <v>1828.44</v>
      </c>
      <c r="G121" s="31">
        <f t="shared" si="3"/>
        <v>91.422</v>
      </c>
    </row>
    <row r="122" spans="1:7" ht="12.75">
      <c r="A122" s="64"/>
      <c r="B122" s="110"/>
      <c r="C122" s="116" t="s">
        <v>78</v>
      </c>
      <c r="D122" s="91" t="s">
        <v>30</v>
      </c>
      <c r="E122" s="43">
        <v>4300</v>
      </c>
      <c r="F122" s="30">
        <v>2466.55</v>
      </c>
      <c r="G122" s="31">
        <f t="shared" si="3"/>
        <v>57.36162790697675</v>
      </c>
    </row>
    <row r="123" spans="1:7" ht="12.75">
      <c r="A123" s="64"/>
      <c r="B123" s="110"/>
      <c r="C123" s="116" t="s">
        <v>79</v>
      </c>
      <c r="D123" s="91" t="s">
        <v>40</v>
      </c>
      <c r="E123" s="43">
        <v>620</v>
      </c>
      <c r="F123" s="30">
        <v>310.55</v>
      </c>
      <c r="G123" s="31">
        <f t="shared" si="3"/>
        <v>50.08870967741935</v>
      </c>
    </row>
    <row r="124" spans="1:7" ht="12.75">
      <c r="A124" s="64"/>
      <c r="B124" s="110"/>
      <c r="C124" s="116" t="s">
        <v>142</v>
      </c>
      <c r="D124" s="91" t="s">
        <v>134</v>
      </c>
      <c r="E124" s="43">
        <v>8600</v>
      </c>
      <c r="F124" s="30">
        <v>2100</v>
      </c>
      <c r="G124" s="31">
        <f t="shared" si="3"/>
        <v>24.41860465116279</v>
      </c>
    </row>
    <row r="125" spans="1:7" ht="12.75">
      <c r="A125" s="64"/>
      <c r="B125" s="110"/>
      <c r="C125" s="116" t="s">
        <v>73</v>
      </c>
      <c r="D125" s="91" t="s">
        <v>26</v>
      </c>
      <c r="E125" s="43">
        <v>53800</v>
      </c>
      <c r="F125" s="30">
        <v>17546.44</v>
      </c>
      <c r="G125" s="31">
        <f t="shared" si="3"/>
        <v>32.61420074349442</v>
      </c>
    </row>
    <row r="126" spans="1:7" ht="12.75">
      <c r="A126" s="64"/>
      <c r="B126" s="110"/>
      <c r="C126" s="116" t="s">
        <v>80</v>
      </c>
      <c r="D126" s="91" t="s">
        <v>35</v>
      </c>
      <c r="E126" s="43">
        <v>15800</v>
      </c>
      <c r="F126" s="30">
        <v>4349.58</v>
      </c>
      <c r="G126" s="31">
        <f t="shared" si="3"/>
        <v>27.52898734177215</v>
      </c>
    </row>
    <row r="127" spans="1:7" ht="12.75">
      <c r="A127" s="64"/>
      <c r="B127" s="110"/>
      <c r="C127" s="116" t="s">
        <v>72</v>
      </c>
      <c r="D127" s="91" t="s">
        <v>23</v>
      </c>
      <c r="E127" s="43">
        <v>42300</v>
      </c>
      <c r="F127" s="30">
        <v>585.6</v>
      </c>
      <c r="G127" s="31">
        <f t="shared" si="3"/>
        <v>1.3843971631205674</v>
      </c>
    </row>
    <row r="128" spans="1:7" ht="12.75">
      <c r="A128" s="64"/>
      <c r="B128" s="110"/>
      <c r="C128" s="130">
        <v>4280</v>
      </c>
      <c r="D128" s="89" t="s">
        <v>176</v>
      </c>
      <c r="E128" s="43">
        <v>4500</v>
      </c>
      <c r="F128" s="30">
        <v>2940</v>
      </c>
      <c r="G128" s="31">
        <f t="shared" si="3"/>
        <v>65.33333333333333</v>
      </c>
    </row>
    <row r="129" spans="1:7" ht="12.75">
      <c r="A129" s="64"/>
      <c r="B129" s="110"/>
      <c r="C129" s="133">
        <v>4300</v>
      </c>
      <c r="D129" s="82" t="s">
        <v>24</v>
      </c>
      <c r="E129" s="43">
        <v>1960</v>
      </c>
      <c r="F129" s="30">
        <v>805</v>
      </c>
      <c r="G129" s="31">
        <f t="shared" si="3"/>
        <v>41.07142857142857</v>
      </c>
    </row>
    <row r="130" spans="1:7" ht="12.75">
      <c r="A130" s="64"/>
      <c r="B130" s="110"/>
      <c r="C130" s="133">
        <v>4410</v>
      </c>
      <c r="D130" s="82" t="s">
        <v>33</v>
      </c>
      <c r="E130" s="43">
        <v>1000</v>
      </c>
      <c r="F130" s="30">
        <v>125.54</v>
      </c>
      <c r="G130" s="31">
        <f t="shared" si="3"/>
        <v>12.554</v>
      </c>
    </row>
    <row r="131" spans="1:7" ht="12.75">
      <c r="A131" s="64"/>
      <c r="B131" s="110"/>
      <c r="C131" s="116" t="s">
        <v>81</v>
      </c>
      <c r="D131" s="91" t="s">
        <v>36</v>
      </c>
      <c r="E131" s="43">
        <v>13040</v>
      </c>
      <c r="F131" s="30">
        <v>9659</v>
      </c>
      <c r="G131" s="31">
        <f t="shared" si="3"/>
        <v>74.07208588957056</v>
      </c>
    </row>
    <row r="132" spans="1:7" ht="25.5">
      <c r="A132" s="64"/>
      <c r="B132" s="110"/>
      <c r="C132" s="130">
        <v>4700</v>
      </c>
      <c r="D132" s="89" t="s">
        <v>183</v>
      </c>
      <c r="E132" s="43">
        <v>800</v>
      </c>
      <c r="F132" s="30">
        <v>800</v>
      </c>
      <c r="G132" s="31">
        <f t="shared" si="3"/>
        <v>100</v>
      </c>
    </row>
    <row r="133" spans="1:7" ht="12.75">
      <c r="A133" s="64"/>
      <c r="B133" s="110"/>
      <c r="C133" s="116"/>
      <c r="D133" s="91"/>
      <c r="E133" s="43"/>
      <c r="F133" s="30"/>
      <c r="G133" s="31"/>
    </row>
    <row r="134" spans="1:7" ht="12.75">
      <c r="A134" s="64"/>
      <c r="B134" s="126">
        <v>75414</v>
      </c>
      <c r="C134" s="114"/>
      <c r="D134" s="81" t="s">
        <v>118</v>
      </c>
      <c r="E134" s="26">
        <f>SUM(E135)</f>
        <v>1000</v>
      </c>
      <c r="F134" s="27">
        <f>SUM(F135)</f>
        <v>0</v>
      </c>
      <c r="G134" s="28">
        <f t="shared" si="3"/>
        <v>0</v>
      </c>
    </row>
    <row r="135" spans="1:7" ht="12.75">
      <c r="A135" s="64"/>
      <c r="B135" s="110"/>
      <c r="C135" s="116" t="s">
        <v>65</v>
      </c>
      <c r="D135" s="85" t="s">
        <v>24</v>
      </c>
      <c r="E135" s="29">
        <v>1000</v>
      </c>
      <c r="F135" s="30">
        <v>0</v>
      </c>
      <c r="G135" s="31">
        <f t="shared" si="3"/>
        <v>0</v>
      </c>
    </row>
    <row r="136" spans="1:7" ht="12.75">
      <c r="A136" s="64"/>
      <c r="B136" s="110"/>
      <c r="C136" s="116"/>
      <c r="D136" s="85"/>
      <c r="E136" s="29"/>
      <c r="F136" s="30"/>
      <c r="G136" s="31"/>
    </row>
    <row r="137" spans="1:7" ht="12.75">
      <c r="A137" s="64"/>
      <c r="B137" s="126">
        <v>75416</v>
      </c>
      <c r="C137" s="114"/>
      <c r="D137" s="84" t="s">
        <v>10</v>
      </c>
      <c r="E137" s="26">
        <f>SUM(E138:E155)</f>
        <v>723700</v>
      </c>
      <c r="F137" s="27">
        <f>SUM(F138:F155)</f>
        <v>361463.1499999999</v>
      </c>
      <c r="G137" s="28">
        <f>(F137*100)/E137</f>
        <v>49.9465455299157</v>
      </c>
    </row>
    <row r="138" spans="1:7" ht="12.75">
      <c r="A138" s="64"/>
      <c r="B138" s="110"/>
      <c r="C138" s="116" t="s">
        <v>75</v>
      </c>
      <c r="D138" s="83" t="s">
        <v>41</v>
      </c>
      <c r="E138" s="29">
        <v>20000</v>
      </c>
      <c r="F138" s="30">
        <v>12322.8</v>
      </c>
      <c r="G138" s="31">
        <f aca="true" t="shared" si="4" ref="G138:G157">(F138*100)/E138</f>
        <v>61.614</v>
      </c>
    </row>
    <row r="139" spans="1:7" ht="12.75">
      <c r="A139" s="64"/>
      <c r="B139" s="110"/>
      <c r="C139" s="116" t="s">
        <v>76</v>
      </c>
      <c r="D139" s="83" t="s">
        <v>28</v>
      </c>
      <c r="E139" s="29">
        <v>410000</v>
      </c>
      <c r="F139" s="30">
        <v>185581.6</v>
      </c>
      <c r="G139" s="31">
        <f t="shared" si="4"/>
        <v>45.26380487804878</v>
      </c>
    </row>
    <row r="140" spans="1:7" ht="12.75">
      <c r="A140" s="64"/>
      <c r="B140" s="110"/>
      <c r="C140" s="116" t="s">
        <v>77</v>
      </c>
      <c r="D140" s="83" t="s">
        <v>29</v>
      </c>
      <c r="E140" s="29">
        <v>25000</v>
      </c>
      <c r="F140" s="30">
        <v>23434.47</v>
      </c>
      <c r="G140" s="31">
        <f t="shared" si="4"/>
        <v>93.73788</v>
      </c>
    </row>
    <row r="141" spans="1:8" ht="12.75">
      <c r="A141" s="64"/>
      <c r="B141" s="110"/>
      <c r="C141" s="116" t="s">
        <v>78</v>
      </c>
      <c r="D141" s="83" t="s">
        <v>30</v>
      </c>
      <c r="E141" s="29">
        <v>65000</v>
      </c>
      <c r="F141" s="30">
        <v>34333.99</v>
      </c>
      <c r="G141" s="31">
        <f t="shared" si="4"/>
        <v>52.82152307692308</v>
      </c>
      <c r="H141" s="11"/>
    </row>
    <row r="142" spans="1:7" ht="12.75">
      <c r="A142" s="64"/>
      <c r="B142" s="110"/>
      <c r="C142" s="116" t="s">
        <v>79</v>
      </c>
      <c r="D142" s="83" t="s">
        <v>40</v>
      </c>
      <c r="E142" s="29">
        <v>11000</v>
      </c>
      <c r="F142" s="30">
        <v>5011.68</v>
      </c>
      <c r="G142" s="31">
        <f t="shared" si="4"/>
        <v>45.56072727272727</v>
      </c>
    </row>
    <row r="143" spans="1:7" ht="12.75">
      <c r="A143" s="64"/>
      <c r="B143" s="110"/>
      <c r="C143" s="116" t="s">
        <v>73</v>
      </c>
      <c r="D143" s="83" t="s">
        <v>26</v>
      </c>
      <c r="E143" s="29">
        <v>28000</v>
      </c>
      <c r="F143" s="30">
        <v>21161.73</v>
      </c>
      <c r="G143" s="31">
        <f t="shared" si="4"/>
        <v>75.57760714285715</v>
      </c>
    </row>
    <row r="144" spans="1:7" ht="12.75">
      <c r="A144" s="64"/>
      <c r="B144" s="110"/>
      <c r="C144" s="116" t="s">
        <v>72</v>
      </c>
      <c r="D144" s="83" t="s">
        <v>23</v>
      </c>
      <c r="E144" s="29">
        <v>3500</v>
      </c>
      <c r="F144" s="30">
        <v>1911</v>
      </c>
      <c r="G144" s="31">
        <f t="shared" si="4"/>
        <v>54.6</v>
      </c>
    </row>
    <row r="145" spans="1:7" ht="12.75">
      <c r="A145" s="64"/>
      <c r="B145" s="110"/>
      <c r="C145" s="130">
        <v>4280</v>
      </c>
      <c r="D145" s="89" t="s">
        <v>176</v>
      </c>
      <c r="E145" s="29">
        <v>2000</v>
      </c>
      <c r="F145" s="30">
        <v>475</v>
      </c>
      <c r="G145" s="31">
        <f t="shared" si="4"/>
        <v>23.75</v>
      </c>
    </row>
    <row r="146" spans="1:7" ht="12.75">
      <c r="A146" s="64"/>
      <c r="B146" s="110"/>
      <c r="C146" s="116" t="s">
        <v>65</v>
      </c>
      <c r="D146" s="83" t="s">
        <v>24</v>
      </c>
      <c r="E146" s="29">
        <v>61000</v>
      </c>
      <c r="F146" s="30">
        <v>4987.6</v>
      </c>
      <c r="G146" s="31">
        <f t="shared" si="4"/>
        <v>8.176393442622953</v>
      </c>
    </row>
    <row r="147" spans="1:7" ht="12.75">
      <c r="A147" s="64"/>
      <c r="B147" s="110"/>
      <c r="C147" s="133">
        <v>4350</v>
      </c>
      <c r="D147" s="82" t="s">
        <v>193</v>
      </c>
      <c r="E147" s="29">
        <v>1200</v>
      </c>
      <c r="F147" s="30">
        <v>150</v>
      </c>
      <c r="G147" s="31">
        <f t="shared" si="4"/>
        <v>12.5</v>
      </c>
    </row>
    <row r="148" spans="1:7" ht="25.5">
      <c r="A148" s="64"/>
      <c r="B148" s="110"/>
      <c r="C148" s="109" t="s">
        <v>177</v>
      </c>
      <c r="D148" s="88" t="s">
        <v>178</v>
      </c>
      <c r="E148" s="29">
        <v>10000</v>
      </c>
      <c r="F148" s="30">
        <v>4508.27</v>
      </c>
      <c r="G148" s="31">
        <f t="shared" si="4"/>
        <v>45.0827</v>
      </c>
    </row>
    <row r="149" spans="1:7" ht="25.5">
      <c r="A149" s="64"/>
      <c r="B149" s="110"/>
      <c r="C149" s="109" t="s">
        <v>179</v>
      </c>
      <c r="D149" s="88" t="s">
        <v>180</v>
      </c>
      <c r="E149" s="29">
        <v>8000</v>
      </c>
      <c r="F149" s="30">
        <v>5560.85</v>
      </c>
      <c r="G149" s="31">
        <f t="shared" si="4"/>
        <v>69.510625</v>
      </c>
    </row>
    <row r="150" spans="1:7" ht="12.75">
      <c r="A150" s="64"/>
      <c r="B150" s="110"/>
      <c r="C150" s="109" t="s">
        <v>181</v>
      </c>
      <c r="D150" s="88" t="s">
        <v>182</v>
      </c>
      <c r="E150" s="29">
        <v>15000</v>
      </c>
      <c r="F150" s="30">
        <v>6000</v>
      </c>
      <c r="G150" s="31">
        <f t="shared" si="4"/>
        <v>40</v>
      </c>
    </row>
    <row r="151" spans="1:7" ht="12.75">
      <c r="A151" s="64"/>
      <c r="B151" s="110"/>
      <c r="C151" s="133">
        <v>4410</v>
      </c>
      <c r="D151" s="82" t="s">
        <v>33</v>
      </c>
      <c r="E151" s="29">
        <v>3500</v>
      </c>
      <c r="F151" s="30">
        <v>1111.16</v>
      </c>
      <c r="G151" s="31">
        <f t="shared" si="4"/>
        <v>31.747428571428575</v>
      </c>
    </row>
    <row r="152" spans="1:7" ht="12.75">
      <c r="A152" s="64"/>
      <c r="B152" s="110"/>
      <c r="C152" s="116" t="s">
        <v>81</v>
      </c>
      <c r="D152" s="83" t="s">
        <v>36</v>
      </c>
      <c r="E152" s="29">
        <v>2500</v>
      </c>
      <c r="F152" s="30">
        <v>138</v>
      </c>
      <c r="G152" s="31">
        <f t="shared" si="4"/>
        <v>5.52</v>
      </c>
    </row>
    <row r="153" spans="1:7" ht="25.5">
      <c r="A153" s="64"/>
      <c r="B153" s="110"/>
      <c r="C153" s="130">
        <v>4700</v>
      </c>
      <c r="D153" s="89" t="s">
        <v>183</v>
      </c>
      <c r="E153" s="29">
        <v>6000</v>
      </c>
      <c r="F153" s="30">
        <v>5180</v>
      </c>
      <c r="G153" s="31">
        <f t="shared" si="4"/>
        <v>86.33333333333333</v>
      </c>
    </row>
    <row r="154" spans="1:7" ht="25.5">
      <c r="A154" s="64"/>
      <c r="B154" s="110"/>
      <c r="C154" s="109" t="s">
        <v>186</v>
      </c>
      <c r="D154" s="89" t="s">
        <v>187</v>
      </c>
      <c r="E154" s="29">
        <v>2000</v>
      </c>
      <c r="F154" s="30">
        <v>95</v>
      </c>
      <c r="G154" s="31">
        <f t="shared" si="4"/>
        <v>4.75</v>
      </c>
    </row>
    <row r="155" spans="1:7" ht="12.75">
      <c r="A155" s="64"/>
      <c r="B155" s="110"/>
      <c r="C155" s="116" t="s">
        <v>74</v>
      </c>
      <c r="D155" s="91" t="s">
        <v>38</v>
      </c>
      <c r="E155" s="29">
        <v>50000</v>
      </c>
      <c r="F155" s="30">
        <v>49500</v>
      </c>
      <c r="G155" s="31">
        <f t="shared" si="4"/>
        <v>99</v>
      </c>
    </row>
    <row r="156" spans="1:7" ht="13.5" thickBot="1">
      <c r="A156" s="69"/>
      <c r="B156" s="121"/>
      <c r="C156" s="137"/>
      <c r="D156" s="94"/>
      <c r="E156" s="37"/>
      <c r="F156" s="38"/>
      <c r="G156" s="39"/>
    </row>
    <row r="157" spans="1:7" ht="28.5">
      <c r="A157" s="129">
        <v>756</v>
      </c>
      <c r="B157" s="104"/>
      <c r="C157" s="139"/>
      <c r="D157" s="93" t="s">
        <v>130</v>
      </c>
      <c r="E157" s="20">
        <f>SUM(E158)</f>
        <v>75000</v>
      </c>
      <c r="F157" s="21">
        <f>SUM(F158)</f>
        <v>53602.45999999999</v>
      </c>
      <c r="G157" s="22">
        <f t="shared" si="4"/>
        <v>71.46994666666666</v>
      </c>
    </row>
    <row r="158" spans="1:7" ht="12.75">
      <c r="A158" s="64"/>
      <c r="B158" s="126">
        <v>75647</v>
      </c>
      <c r="C158" s="114"/>
      <c r="D158" s="84" t="s">
        <v>119</v>
      </c>
      <c r="E158" s="26">
        <f>SUM(E159:E161)</f>
        <v>75000</v>
      </c>
      <c r="F158" s="27">
        <f>SUM(F159:F161)</f>
        <v>53602.45999999999</v>
      </c>
      <c r="G158" s="28">
        <f>(F158*100)/E158</f>
        <v>71.46994666666666</v>
      </c>
    </row>
    <row r="159" spans="1:7" ht="12.75">
      <c r="A159" s="64"/>
      <c r="B159" s="110"/>
      <c r="C159" s="116" t="s">
        <v>110</v>
      </c>
      <c r="D159" s="83" t="s">
        <v>120</v>
      </c>
      <c r="E159" s="29">
        <v>60000</v>
      </c>
      <c r="F159" s="30">
        <v>41167.53</v>
      </c>
      <c r="G159" s="31">
        <f>(F159*100)/E159</f>
        <v>68.61255</v>
      </c>
    </row>
    <row r="160" spans="1:7" ht="12.75">
      <c r="A160" s="64"/>
      <c r="B160" s="110"/>
      <c r="C160" s="116" t="s">
        <v>73</v>
      </c>
      <c r="D160" s="83" t="s">
        <v>26</v>
      </c>
      <c r="E160" s="29">
        <v>10000</v>
      </c>
      <c r="F160" s="30">
        <v>7629.34</v>
      </c>
      <c r="G160" s="31">
        <f>(F160*100)/E160</f>
        <v>76.2934</v>
      </c>
    </row>
    <row r="161" spans="1:7" ht="12.75">
      <c r="A161" s="64"/>
      <c r="B161" s="110"/>
      <c r="C161" s="116" t="s">
        <v>65</v>
      </c>
      <c r="D161" s="83" t="s">
        <v>24</v>
      </c>
      <c r="E161" s="29">
        <v>5000</v>
      </c>
      <c r="F161" s="30">
        <v>4805.59</v>
      </c>
      <c r="G161" s="31">
        <f>(F161*100)/E161</f>
        <v>96.1118</v>
      </c>
    </row>
    <row r="162" spans="1:7" ht="13.5" thickBot="1">
      <c r="A162" s="69"/>
      <c r="B162" s="121"/>
      <c r="C162" s="135"/>
      <c r="D162" s="86"/>
      <c r="E162" s="37"/>
      <c r="F162" s="38"/>
      <c r="G162" s="39"/>
    </row>
    <row r="163" spans="1:7" ht="14.25">
      <c r="A163" s="129">
        <v>757</v>
      </c>
      <c r="B163" s="104"/>
      <c r="C163" s="132"/>
      <c r="D163" s="93" t="s">
        <v>42</v>
      </c>
      <c r="E163" s="20">
        <f>SUM(E164+E167)</f>
        <v>781000</v>
      </c>
      <c r="F163" s="21">
        <f>F164</f>
        <v>193284.28</v>
      </c>
      <c r="G163" s="22">
        <f>(F163*100)/E163</f>
        <v>24.74830729833547</v>
      </c>
    </row>
    <row r="164" spans="1:8" s="4" customFormat="1" ht="25.5">
      <c r="A164" s="140"/>
      <c r="B164" s="141">
        <v>75702</v>
      </c>
      <c r="C164" s="142"/>
      <c r="D164" s="81" t="s">
        <v>43</v>
      </c>
      <c r="E164" s="47">
        <f>SUM(E165)</f>
        <v>700000</v>
      </c>
      <c r="F164" s="48">
        <f>SUM(F165)</f>
        <v>193284.28</v>
      </c>
      <c r="G164" s="28">
        <f>(F164*100)/E164</f>
        <v>27.61204</v>
      </c>
      <c r="H164" s="5"/>
    </row>
    <row r="165" spans="1:7" ht="12.75">
      <c r="A165" s="64"/>
      <c r="B165" s="110"/>
      <c r="C165" s="116" t="s">
        <v>82</v>
      </c>
      <c r="D165" s="85" t="s">
        <v>44</v>
      </c>
      <c r="E165" s="29">
        <v>700000</v>
      </c>
      <c r="F165" s="30">
        <v>193284.28</v>
      </c>
      <c r="G165" s="31">
        <f>(F165*100)/E165</f>
        <v>27.61204</v>
      </c>
    </row>
    <row r="166" spans="1:7" ht="12.75">
      <c r="A166" s="64"/>
      <c r="B166" s="110"/>
      <c r="C166" s="116"/>
      <c r="D166" s="85"/>
      <c r="E166" s="29"/>
      <c r="F166" s="30"/>
      <c r="G166" s="31"/>
    </row>
    <row r="167" spans="1:7" ht="25.5">
      <c r="A167" s="64"/>
      <c r="B167" s="126">
        <v>75704</v>
      </c>
      <c r="C167" s="114"/>
      <c r="D167" s="81" t="s">
        <v>137</v>
      </c>
      <c r="E167" s="26">
        <f>SUM(E168)</f>
        <v>81000</v>
      </c>
      <c r="F167" s="27">
        <f>SUM(F168)</f>
        <v>0</v>
      </c>
      <c r="G167" s="28">
        <f>(F167*100)/E167</f>
        <v>0</v>
      </c>
    </row>
    <row r="168" spans="1:7" ht="12.75">
      <c r="A168" s="64"/>
      <c r="B168" s="110"/>
      <c r="C168" s="116" t="s">
        <v>138</v>
      </c>
      <c r="D168" s="85" t="s">
        <v>139</v>
      </c>
      <c r="E168" s="29">
        <v>81000</v>
      </c>
      <c r="F168" s="30">
        <v>0</v>
      </c>
      <c r="G168" s="31">
        <f>(F168*100)/E168</f>
        <v>0</v>
      </c>
    </row>
    <row r="169" spans="1:7" ht="13.5" thickBot="1">
      <c r="A169" s="69"/>
      <c r="B169" s="121"/>
      <c r="C169" s="135"/>
      <c r="D169" s="90"/>
      <c r="E169" s="37"/>
      <c r="F169" s="38"/>
      <c r="G169" s="39"/>
    </row>
    <row r="170" spans="1:7" ht="14.25">
      <c r="A170" s="129">
        <v>758</v>
      </c>
      <c r="B170" s="104"/>
      <c r="C170" s="132"/>
      <c r="D170" s="93" t="s">
        <v>158</v>
      </c>
      <c r="E170" s="20">
        <f>SUM(E171)</f>
        <v>289500</v>
      </c>
      <c r="F170" s="21"/>
      <c r="G170" s="22"/>
    </row>
    <row r="171" spans="1:7" ht="12.75">
      <c r="A171" s="64"/>
      <c r="B171" s="126">
        <v>75818</v>
      </c>
      <c r="C171" s="114"/>
      <c r="D171" s="81" t="s">
        <v>159</v>
      </c>
      <c r="E171" s="26">
        <f>SUM(E172)</f>
        <v>289500</v>
      </c>
      <c r="F171" s="27"/>
      <c r="G171" s="28"/>
    </row>
    <row r="172" spans="1:7" ht="12.75">
      <c r="A172" s="64"/>
      <c r="B172" s="110"/>
      <c r="C172" s="116" t="s">
        <v>161</v>
      </c>
      <c r="D172" s="85" t="s">
        <v>160</v>
      </c>
      <c r="E172" s="29">
        <v>289500</v>
      </c>
      <c r="F172" s="30"/>
      <c r="G172" s="31"/>
    </row>
    <row r="173" spans="1:7" ht="13.5" thickBot="1">
      <c r="A173" s="69"/>
      <c r="B173" s="121"/>
      <c r="C173" s="135"/>
      <c r="D173" s="90"/>
      <c r="E173" s="37"/>
      <c r="F173" s="38"/>
      <c r="G173" s="39"/>
    </row>
    <row r="174" spans="1:7" ht="14.25">
      <c r="A174" s="129">
        <v>801</v>
      </c>
      <c r="B174" s="63"/>
      <c r="C174" s="132"/>
      <c r="D174" s="77" t="s">
        <v>13</v>
      </c>
      <c r="E174" s="20">
        <f>E175+E214+E237+E261+E271+E292+E298+E203+E295</f>
        <v>27606147</v>
      </c>
      <c r="F174" s="21">
        <f>F175+F214+F237+F261+F271+F292+F298+F203+F295</f>
        <v>13175994.290000003</v>
      </c>
      <c r="G174" s="22">
        <f aca="true" t="shared" si="5" ref="G174:G212">(F174*100)/E174</f>
        <v>47.72847978386844</v>
      </c>
    </row>
    <row r="175" spans="1:7" ht="12.75">
      <c r="A175" s="64"/>
      <c r="B175" s="65">
        <v>80101</v>
      </c>
      <c r="C175" s="114"/>
      <c r="D175" s="84" t="s">
        <v>14</v>
      </c>
      <c r="E175" s="26">
        <f>SUM(E176:E201)</f>
        <v>14295871</v>
      </c>
      <c r="F175" s="27">
        <f>SUM(F176:F201)</f>
        <v>6542434.420000001</v>
      </c>
      <c r="G175" s="28">
        <f t="shared" si="5"/>
        <v>45.76450375076833</v>
      </c>
    </row>
    <row r="176" spans="1:7" ht="12.75">
      <c r="A176" s="64"/>
      <c r="B176" s="68"/>
      <c r="C176" s="116" t="s">
        <v>121</v>
      </c>
      <c r="D176" s="82" t="s">
        <v>122</v>
      </c>
      <c r="E176" s="43">
        <v>7747250</v>
      </c>
      <c r="F176" s="30">
        <v>3794741</v>
      </c>
      <c r="G176" s="31">
        <f t="shared" si="5"/>
        <v>48.981780631837104</v>
      </c>
    </row>
    <row r="177" spans="1:7" ht="12.75">
      <c r="A177" s="64"/>
      <c r="B177" s="68"/>
      <c r="C177" s="116" t="s">
        <v>75</v>
      </c>
      <c r="D177" s="82" t="s">
        <v>56</v>
      </c>
      <c r="E177" s="29">
        <v>241500</v>
      </c>
      <c r="F177" s="30">
        <v>114107.96</v>
      </c>
      <c r="G177" s="31">
        <f t="shared" si="5"/>
        <v>47.24967287784679</v>
      </c>
    </row>
    <row r="178" spans="1:7" ht="12.75">
      <c r="A178" s="64"/>
      <c r="B178" s="68"/>
      <c r="C178" s="116" t="s">
        <v>162</v>
      </c>
      <c r="D178" s="82" t="s">
        <v>147</v>
      </c>
      <c r="E178" s="29">
        <v>5485</v>
      </c>
      <c r="F178" s="30">
        <v>1450</v>
      </c>
      <c r="G178" s="31"/>
    </row>
    <row r="179" spans="1:7" ht="12.75">
      <c r="A179" s="64"/>
      <c r="B179" s="68"/>
      <c r="C179" s="116" t="s">
        <v>76</v>
      </c>
      <c r="D179" s="82" t="s">
        <v>28</v>
      </c>
      <c r="E179" s="29">
        <v>3419768</v>
      </c>
      <c r="F179" s="30">
        <v>1551759.35</v>
      </c>
      <c r="G179" s="31">
        <f t="shared" si="5"/>
        <v>45.37615855812441</v>
      </c>
    </row>
    <row r="180" spans="1:7" ht="12.75">
      <c r="A180" s="64"/>
      <c r="B180" s="68"/>
      <c r="C180" s="116" t="s">
        <v>77</v>
      </c>
      <c r="D180" s="82" t="s">
        <v>29</v>
      </c>
      <c r="E180" s="29">
        <v>257326</v>
      </c>
      <c r="F180" s="30">
        <v>244838.19</v>
      </c>
      <c r="G180" s="31">
        <f t="shared" si="5"/>
        <v>95.1470857977818</v>
      </c>
    </row>
    <row r="181" spans="1:7" ht="12.75">
      <c r="A181" s="64"/>
      <c r="B181" s="68"/>
      <c r="C181" s="116" t="s">
        <v>78</v>
      </c>
      <c r="D181" s="82" t="s">
        <v>30</v>
      </c>
      <c r="E181" s="29">
        <v>628843</v>
      </c>
      <c r="F181" s="30">
        <v>332807.24</v>
      </c>
      <c r="G181" s="31">
        <f t="shared" si="5"/>
        <v>52.92374090194214</v>
      </c>
    </row>
    <row r="182" spans="1:7" ht="12.75">
      <c r="A182" s="64"/>
      <c r="B182" s="68"/>
      <c r="C182" s="116" t="s">
        <v>79</v>
      </c>
      <c r="D182" s="82" t="s">
        <v>40</v>
      </c>
      <c r="E182" s="29">
        <v>91187</v>
      </c>
      <c r="F182" s="30">
        <v>46165.22</v>
      </c>
      <c r="G182" s="31">
        <f t="shared" si="5"/>
        <v>50.62697533639663</v>
      </c>
    </row>
    <row r="183" spans="1:7" ht="12.75">
      <c r="A183" s="64"/>
      <c r="B183" s="68"/>
      <c r="C183" s="116" t="s">
        <v>101</v>
      </c>
      <c r="D183" s="82" t="s">
        <v>67</v>
      </c>
      <c r="E183" s="29">
        <v>4200</v>
      </c>
      <c r="F183" s="30">
        <v>2023</v>
      </c>
      <c r="G183" s="31">
        <f t="shared" si="5"/>
        <v>48.166666666666664</v>
      </c>
    </row>
    <row r="184" spans="1:7" ht="12.75">
      <c r="A184" s="64"/>
      <c r="B184" s="68"/>
      <c r="C184" s="133">
        <v>4170</v>
      </c>
      <c r="D184" s="82" t="s">
        <v>134</v>
      </c>
      <c r="E184" s="29">
        <v>12500</v>
      </c>
      <c r="F184" s="30">
        <v>1692.15</v>
      </c>
      <c r="G184" s="31">
        <f t="shared" si="5"/>
        <v>13.5372</v>
      </c>
    </row>
    <row r="185" spans="1:7" ht="12.75">
      <c r="A185" s="64"/>
      <c r="B185" s="68"/>
      <c r="C185" s="116" t="s">
        <v>73</v>
      </c>
      <c r="D185" s="82" t="s">
        <v>26</v>
      </c>
      <c r="E185" s="29">
        <v>166600</v>
      </c>
      <c r="F185" s="30">
        <v>60414.92</v>
      </c>
      <c r="G185" s="31">
        <f t="shared" si="5"/>
        <v>36.263457382953185</v>
      </c>
    </row>
    <row r="186" spans="1:7" ht="12.75">
      <c r="A186" s="64"/>
      <c r="B186" s="68"/>
      <c r="C186" s="116" t="s">
        <v>83</v>
      </c>
      <c r="D186" s="82" t="s">
        <v>57</v>
      </c>
      <c r="E186" s="29">
        <v>21200</v>
      </c>
      <c r="F186" s="30">
        <v>6764.64</v>
      </c>
      <c r="G186" s="31">
        <f t="shared" si="5"/>
        <v>31.908679245283018</v>
      </c>
    </row>
    <row r="187" spans="1:7" ht="12.75">
      <c r="A187" s="64"/>
      <c r="B187" s="68"/>
      <c r="C187" s="116" t="s">
        <v>80</v>
      </c>
      <c r="D187" s="82" t="s">
        <v>35</v>
      </c>
      <c r="E187" s="29">
        <v>322000</v>
      </c>
      <c r="F187" s="30">
        <v>126923.71</v>
      </c>
      <c r="G187" s="31">
        <f t="shared" si="5"/>
        <v>39.41730124223602</v>
      </c>
    </row>
    <row r="188" spans="1:7" ht="12.75">
      <c r="A188" s="64"/>
      <c r="B188" s="68"/>
      <c r="C188" s="116" t="s">
        <v>72</v>
      </c>
      <c r="D188" s="82" t="s">
        <v>23</v>
      </c>
      <c r="E188" s="29">
        <v>249981</v>
      </c>
      <c r="F188" s="30">
        <v>10311.69</v>
      </c>
      <c r="G188" s="31">
        <f t="shared" si="5"/>
        <v>4.12498949920194</v>
      </c>
    </row>
    <row r="189" spans="1:7" ht="12.75">
      <c r="A189" s="64"/>
      <c r="B189" s="68"/>
      <c r="C189" s="130">
        <v>4280</v>
      </c>
      <c r="D189" s="89" t="s">
        <v>176</v>
      </c>
      <c r="E189" s="29">
        <v>3950</v>
      </c>
      <c r="F189" s="30">
        <v>1452.5</v>
      </c>
      <c r="G189" s="31">
        <f t="shared" si="5"/>
        <v>36.77215189873418</v>
      </c>
    </row>
    <row r="190" spans="1:7" ht="12.75">
      <c r="A190" s="64"/>
      <c r="B190" s="68"/>
      <c r="C190" s="116" t="s">
        <v>65</v>
      </c>
      <c r="D190" s="82" t="s">
        <v>24</v>
      </c>
      <c r="E190" s="29">
        <v>71715</v>
      </c>
      <c r="F190" s="30">
        <v>23314.54</v>
      </c>
      <c r="G190" s="31">
        <f t="shared" si="5"/>
        <v>32.509990936345254</v>
      </c>
    </row>
    <row r="191" spans="1:7" ht="12.75">
      <c r="A191" s="64"/>
      <c r="B191" s="68"/>
      <c r="C191" s="133">
        <v>4350</v>
      </c>
      <c r="D191" s="82" t="s">
        <v>193</v>
      </c>
      <c r="E191" s="29">
        <v>5450</v>
      </c>
      <c r="F191" s="30">
        <v>1780.73</v>
      </c>
      <c r="G191" s="31">
        <f t="shared" si="5"/>
        <v>32.67394495412844</v>
      </c>
    </row>
    <row r="192" spans="1:7" ht="25.5">
      <c r="A192" s="64"/>
      <c r="B192" s="68"/>
      <c r="C192" s="109" t="s">
        <v>179</v>
      </c>
      <c r="D192" s="88" t="s">
        <v>180</v>
      </c>
      <c r="E192" s="29">
        <v>16500</v>
      </c>
      <c r="F192" s="30">
        <v>6986.64</v>
      </c>
      <c r="G192" s="31">
        <f t="shared" si="5"/>
        <v>42.343272727272726</v>
      </c>
    </row>
    <row r="193" spans="1:7" ht="12.75">
      <c r="A193" s="64"/>
      <c r="B193" s="68"/>
      <c r="C193" s="116" t="s">
        <v>84</v>
      </c>
      <c r="D193" s="82" t="s">
        <v>33</v>
      </c>
      <c r="E193" s="29">
        <v>6200</v>
      </c>
      <c r="F193" s="30">
        <v>2080.31</v>
      </c>
      <c r="G193" s="31">
        <f t="shared" si="5"/>
        <v>33.553387096774195</v>
      </c>
    </row>
    <row r="194" spans="1:7" ht="12.75">
      <c r="A194" s="64"/>
      <c r="B194" s="68"/>
      <c r="C194" s="116" t="s">
        <v>81</v>
      </c>
      <c r="D194" s="82" t="s">
        <v>36</v>
      </c>
      <c r="E194" s="29">
        <v>13450</v>
      </c>
      <c r="F194" s="30">
        <v>4109.64</v>
      </c>
      <c r="G194" s="31">
        <f t="shared" si="5"/>
        <v>30.55494423791822</v>
      </c>
    </row>
    <row r="195" spans="1:7" ht="12.75">
      <c r="A195" s="64"/>
      <c r="B195" s="68"/>
      <c r="C195" s="116" t="s">
        <v>85</v>
      </c>
      <c r="D195" s="82" t="s">
        <v>58</v>
      </c>
      <c r="E195" s="29">
        <v>209751</v>
      </c>
      <c r="F195" s="30">
        <v>157315</v>
      </c>
      <c r="G195" s="31">
        <f t="shared" si="5"/>
        <v>75.00083432260156</v>
      </c>
    </row>
    <row r="196" spans="1:7" ht="12.75">
      <c r="A196" s="64"/>
      <c r="B196" s="68"/>
      <c r="C196" s="116" t="s">
        <v>191</v>
      </c>
      <c r="D196" s="82" t="s">
        <v>109</v>
      </c>
      <c r="E196" s="29">
        <v>1215</v>
      </c>
      <c r="F196" s="30"/>
      <c r="G196" s="31"/>
    </row>
    <row r="197" spans="1:7" ht="25.5">
      <c r="A197" s="64"/>
      <c r="B197" s="68"/>
      <c r="C197" s="109" t="s">
        <v>184</v>
      </c>
      <c r="D197" s="89" t="s">
        <v>185</v>
      </c>
      <c r="E197" s="29">
        <v>6400</v>
      </c>
      <c r="F197" s="30">
        <v>158.67</v>
      </c>
      <c r="G197" s="31"/>
    </row>
    <row r="198" spans="1:7" ht="25.5">
      <c r="A198" s="64"/>
      <c r="B198" s="68"/>
      <c r="C198" s="109" t="s">
        <v>186</v>
      </c>
      <c r="D198" s="89" t="s">
        <v>187</v>
      </c>
      <c r="E198" s="29">
        <v>15400</v>
      </c>
      <c r="F198" s="30">
        <v>1547.58</v>
      </c>
      <c r="G198" s="31"/>
    </row>
    <row r="199" spans="1:7" ht="12.75">
      <c r="A199" s="64"/>
      <c r="B199" s="68"/>
      <c r="C199" s="133">
        <v>6050</v>
      </c>
      <c r="D199" s="82" t="s">
        <v>21</v>
      </c>
      <c r="E199" s="29">
        <v>725000</v>
      </c>
      <c r="F199" s="30">
        <v>9427.75</v>
      </c>
      <c r="G199" s="31">
        <f t="shared" si="5"/>
        <v>1.3003793103448276</v>
      </c>
    </row>
    <row r="200" spans="1:7" ht="12.75">
      <c r="A200" s="64"/>
      <c r="B200" s="68"/>
      <c r="C200" s="116" t="s">
        <v>74</v>
      </c>
      <c r="D200" s="91" t="s">
        <v>38</v>
      </c>
      <c r="E200" s="29">
        <v>18000</v>
      </c>
      <c r="F200" s="30">
        <v>5261.99</v>
      </c>
      <c r="G200" s="31"/>
    </row>
    <row r="201" spans="1:7" ht="38.25">
      <c r="A201" s="64"/>
      <c r="B201" s="68"/>
      <c r="C201" s="116" t="s">
        <v>115</v>
      </c>
      <c r="D201" s="91" t="s">
        <v>116</v>
      </c>
      <c r="E201" s="29">
        <v>35000</v>
      </c>
      <c r="F201" s="30">
        <v>35000</v>
      </c>
      <c r="G201" s="31"/>
    </row>
    <row r="202" spans="1:7" ht="12.75">
      <c r="A202" s="64"/>
      <c r="B202" s="68"/>
      <c r="C202" s="116"/>
      <c r="D202" s="91"/>
      <c r="E202" s="29"/>
      <c r="F202" s="30"/>
      <c r="G202" s="31"/>
    </row>
    <row r="203" spans="1:7" ht="12.75">
      <c r="A203" s="64"/>
      <c r="B203" s="65">
        <v>80103</v>
      </c>
      <c r="C203" s="114"/>
      <c r="D203" s="84" t="s">
        <v>140</v>
      </c>
      <c r="E203" s="26">
        <f>SUM(E204:E212)</f>
        <v>540206</v>
      </c>
      <c r="F203" s="27">
        <f>SUM(F204:F212)</f>
        <v>257156.06</v>
      </c>
      <c r="G203" s="28">
        <f t="shared" si="5"/>
        <v>47.603332802671574</v>
      </c>
    </row>
    <row r="204" spans="1:7" ht="12.75">
      <c r="A204" s="64"/>
      <c r="B204" s="68"/>
      <c r="C204" s="116" t="s">
        <v>75</v>
      </c>
      <c r="D204" s="82" t="s">
        <v>56</v>
      </c>
      <c r="E204" s="29">
        <v>32750</v>
      </c>
      <c r="F204" s="30">
        <v>15415.49</v>
      </c>
      <c r="G204" s="31">
        <f t="shared" si="5"/>
        <v>47.070198473282446</v>
      </c>
    </row>
    <row r="205" spans="1:7" ht="12.75">
      <c r="A205" s="64"/>
      <c r="B205" s="68"/>
      <c r="C205" s="116" t="s">
        <v>76</v>
      </c>
      <c r="D205" s="82" t="s">
        <v>28</v>
      </c>
      <c r="E205" s="29">
        <v>343550</v>
      </c>
      <c r="F205" s="30">
        <v>155256.34</v>
      </c>
      <c r="G205" s="31">
        <f t="shared" si="5"/>
        <v>45.19177412312618</v>
      </c>
    </row>
    <row r="206" spans="1:7" ht="12.75">
      <c r="A206" s="64"/>
      <c r="B206" s="68"/>
      <c r="C206" s="116" t="s">
        <v>77</v>
      </c>
      <c r="D206" s="82" t="s">
        <v>29</v>
      </c>
      <c r="E206" s="29">
        <v>34305</v>
      </c>
      <c r="F206" s="30">
        <v>28944.29</v>
      </c>
      <c r="G206" s="31">
        <f t="shared" si="5"/>
        <v>84.37338580381869</v>
      </c>
    </row>
    <row r="207" spans="1:7" ht="12.75">
      <c r="A207" s="64"/>
      <c r="B207" s="68"/>
      <c r="C207" s="116" t="s">
        <v>78</v>
      </c>
      <c r="D207" s="82" t="s">
        <v>30</v>
      </c>
      <c r="E207" s="29">
        <v>70915</v>
      </c>
      <c r="F207" s="30">
        <v>33847.9</v>
      </c>
      <c r="G207" s="31">
        <f t="shared" si="5"/>
        <v>47.73024042868222</v>
      </c>
    </row>
    <row r="208" spans="1:7" ht="12.75">
      <c r="A208" s="64"/>
      <c r="B208" s="68"/>
      <c r="C208" s="116" t="s">
        <v>79</v>
      </c>
      <c r="D208" s="82" t="s">
        <v>40</v>
      </c>
      <c r="E208" s="29">
        <v>9640</v>
      </c>
      <c r="F208" s="30">
        <v>4746.88</v>
      </c>
      <c r="G208" s="31">
        <f t="shared" si="5"/>
        <v>49.24149377593361</v>
      </c>
    </row>
    <row r="209" spans="1:7" ht="12.75">
      <c r="A209" s="64"/>
      <c r="B209" s="68"/>
      <c r="C209" s="116" t="s">
        <v>73</v>
      </c>
      <c r="D209" s="82" t="s">
        <v>26</v>
      </c>
      <c r="E209" s="29">
        <v>13100</v>
      </c>
      <c r="F209" s="30">
        <v>843.6</v>
      </c>
      <c r="G209" s="31">
        <f t="shared" si="5"/>
        <v>6.43969465648855</v>
      </c>
    </row>
    <row r="210" spans="1:7" ht="12.75">
      <c r="A210" s="64"/>
      <c r="B210" s="68"/>
      <c r="C210" s="116" t="s">
        <v>83</v>
      </c>
      <c r="D210" s="82" t="s">
        <v>57</v>
      </c>
      <c r="E210" s="29">
        <v>8850</v>
      </c>
      <c r="F210" s="30">
        <v>2106.06</v>
      </c>
      <c r="G210" s="31">
        <f t="shared" si="5"/>
        <v>23.79728813559322</v>
      </c>
    </row>
    <row r="211" spans="1:7" ht="12.75">
      <c r="A211" s="64"/>
      <c r="B211" s="68"/>
      <c r="C211" s="116" t="s">
        <v>65</v>
      </c>
      <c r="D211" s="82" t="s">
        <v>24</v>
      </c>
      <c r="E211" s="29">
        <v>5800</v>
      </c>
      <c r="F211" s="30">
        <v>9.5</v>
      </c>
      <c r="G211" s="31">
        <f t="shared" si="5"/>
        <v>0.16379310344827586</v>
      </c>
    </row>
    <row r="212" spans="1:7" ht="12.75">
      <c r="A212" s="64"/>
      <c r="B212" s="68"/>
      <c r="C212" s="116" t="s">
        <v>85</v>
      </c>
      <c r="D212" s="82" t="s">
        <v>58</v>
      </c>
      <c r="E212" s="29">
        <v>21296</v>
      </c>
      <c r="F212" s="30">
        <v>15986</v>
      </c>
      <c r="G212" s="31">
        <f t="shared" si="5"/>
        <v>75.06574004507888</v>
      </c>
    </row>
    <row r="213" spans="1:7" ht="12.75">
      <c r="A213" s="64"/>
      <c r="B213" s="68"/>
      <c r="C213" s="143"/>
      <c r="D213" s="96"/>
      <c r="E213" s="29"/>
      <c r="F213" s="30"/>
      <c r="G213" s="31"/>
    </row>
    <row r="214" spans="1:7" ht="12.75">
      <c r="A214" s="64"/>
      <c r="B214" s="65">
        <v>80104</v>
      </c>
      <c r="C214" s="114"/>
      <c r="D214" s="84" t="s">
        <v>141</v>
      </c>
      <c r="E214" s="26">
        <f>SUM(E215:E235)</f>
        <v>3973669</v>
      </c>
      <c r="F214" s="27">
        <f>SUM(F215:F235)</f>
        <v>1946999.6899999997</v>
      </c>
      <c r="G214" s="28">
        <f>(F214*100)/E214</f>
        <v>48.99753074551503</v>
      </c>
    </row>
    <row r="215" spans="1:7" ht="12.75">
      <c r="A215" s="64"/>
      <c r="B215" s="68"/>
      <c r="C215" s="116" t="s">
        <v>121</v>
      </c>
      <c r="D215" s="82" t="s">
        <v>123</v>
      </c>
      <c r="E215" s="43">
        <v>3040240</v>
      </c>
      <c r="F215" s="30">
        <v>1556367</v>
      </c>
      <c r="G215" s="31">
        <f>(F215*100)/E215</f>
        <v>51.19224140199458</v>
      </c>
    </row>
    <row r="216" spans="1:7" ht="12.75">
      <c r="A216" s="64"/>
      <c r="B216" s="68"/>
      <c r="C216" s="116" t="s">
        <v>75</v>
      </c>
      <c r="D216" s="82" t="s">
        <v>56</v>
      </c>
      <c r="E216" s="29">
        <v>1600</v>
      </c>
      <c r="F216" s="30">
        <v>32.94</v>
      </c>
      <c r="G216" s="31">
        <f aca="true" t="shared" si="6" ref="G216:G235">(F216*100)/E216</f>
        <v>2.05875</v>
      </c>
    </row>
    <row r="217" spans="1:7" ht="12.75">
      <c r="A217" s="64"/>
      <c r="B217" s="68"/>
      <c r="C217" s="116" t="s">
        <v>76</v>
      </c>
      <c r="D217" s="82" t="s">
        <v>28</v>
      </c>
      <c r="E217" s="29">
        <v>529661</v>
      </c>
      <c r="F217" s="30">
        <v>233994.41</v>
      </c>
      <c r="G217" s="31">
        <f t="shared" si="6"/>
        <v>44.17814602170067</v>
      </c>
    </row>
    <row r="218" spans="1:7" ht="12.75">
      <c r="A218" s="64"/>
      <c r="B218" s="68"/>
      <c r="C218" s="116" t="s">
        <v>77</v>
      </c>
      <c r="D218" s="82" t="s">
        <v>29</v>
      </c>
      <c r="E218" s="29">
        <v>34400</v>
      </c>
      <c r="F218" s="30">
        <v>33094.23</v>
      </c>
      <c r="G218" s="31">
        <f t="shared" si="6"/>
        <v>96.2041569767442</v>
      </c>
    </row>
    <row r="219" spans="1:7" ht="12.75">
      <c r="A219" s="64"/>
      <c r="B219" s="68"/>
      <c r="C219" s="116" t="s">
        <v>78</v>
      </c>
      <c r="D219" s="82" t="s">
        <v>30</v>
      </c>
      <c r="E219" s="29">
        <v>92871</v>
      </c>
      <c r="F219" s="30">
        <v>38197.27</v>
      </c>
      <c r="G219" s="31">
        <f t="shared" si="6"/>
        <v>41.12938376888371</v>
      </c>
    </row>
    <row r="220" spans="1:7" ht="12.75">
      <c r="A220" s="64"/>
      <c r="B220" s="68"/>
      <c r="C220" s="116" t="s">
        <v>79</v>
      </c>
      <c r="D220" s="82" t="s">
        <v>40</v>
      </c>
      <c r="E220" s="29">
        <v>13110</v>
      </c>
      <c r="F220" s="30">
        <v>5434.56</v>
      </c>
      <c r="G220" s="31">
        <f t="shared" si="6"/>
        <v>41.45354691075515</v>
      </c>
    </row>
    <row r="221" spans="1:7" ht="12.75">
      <c r="A221" s="64"/>
      <c r="B221" s="68"/>
      <c r="C221" s="133">
        <v>4170</v>
      </c>
      <c r="D221" s="82" t="s">
        <v>134</v>
      </c>
      <c r="E221" s="29">
        <v>3000</v>
      </c>
      <c r="F221" s="30">
        <v>2200</v>
      </c>
      <c r="G221" s="31">
        <f t="shared" si="6"/>
        <v>73.33333333333333</v>
      </c>
    </row>
    <row r="222" spans="1:7" ht="12.75">
      <c r="A222" s="64"/>
      <c r="B222" s="68"/>
      <c r="C222" s="116" t="s">
        <v>73</v>
      </c>
      <c r="D222" s="82" t="s">
        <v>26</v>
      </c>
      <c r="E222" s="29">
        <v>16300</v>
      </c>
      <c r="F222" s="30">
        <v>14966.32</v>
      </c>
      <c r="G222" s="31">
        <f t="shared" si="6"/>
        <v>91.81791411042944</v>
      </c>
    </row>
    <row r="223" spans="1:7" ht="12.75">
      <c r="A223" s="64"/>
      <c r="B223" s="68"/>
      <c r="C223" s="116" t="s">
        <v>83</v>
      </c>
      <c r="D223" s="82" t="s">
        <v>57</v>
      </c>
      <c r="E223" s="29">
        <v>5000</v>
      </c>
      <c r="F223" s="30">
        <v>2602.97</v>
      </c>
      <c r="G223" s="31">
        <f t="shared" si="6"/>
        <v>52.0594</v>
      </c>
    </row>
    <row r="224" spans="1:7" ht="12.75">
      <c r="A224" s="64"/>
      <c r="B224" s="68"/>
      <c r="C224" s="116" t="s">
        <v>80</v>
      </c>
      <c r="D224" s="82" t="s">
        <v>35</v>
      </c>
      <c r="E224" s="29">
        <v>48200</v>
      </c>
      <c r="F224" s="30">
        <v>22353.77</v>
      </c>
      <c r="G224" s="31">
        <f t="shared" si="6"/>
        <v>46.377116182572614</v>
      </c>
    </row>
    <row r="225" spans="1:7" ht="12.75">
      <c r="A225" s="64"/>
      <c r="B225" s="68"/>
      <c r="C225" s="116" t="s">
        <v>72</v>
      </c>
      <c r="D225" s="82" t="s">
        <v>23</v>
      </c>
      <c r="E225" s="29">
        <v>4800</v>
      </c>
      <c r="F225" s="30">
        <v>1169.4</v>
      </c>
      <c r="G225" s="31">
        <f t="shared" si="6"/>
        <v>24.362500000000004</v>
      </c>
    </row>
    <row r="226" spans="1:7" ht="12.75">
      <c r="A226" s="64"/>
      <c r="B226" s="68"/>
      <c r="C226" s="130">
        <v>4280</v>
      </c>
      <c r="D226" s="89" t="s">
        <v>176</v>
      </c>
      <c r="E226" s="29">
        <v>1100</v>
      </c>
      <c r="F226" s="30">
        <v>195</v>
      </c>
      <c r="G226" s="31">
        <f t="shared" si="6"/>
        <v>17.727272727272727</v>
      </c>
    </row>
    <row r="227" spans="1:7" ht="12.75">
      <c r="A227" s="64"/>
      <c r="B227" s="68"/>
      <c r="C227" s="116" t="s">
        <v>65</v>
      </c>
      <c r="D227" s="82" t="s">
        <v>24</v>
      </c>
      <c r="E227" s="29">
        <v>14580</v>
      </c>
      <c r="F227" s="30">
        <v>8465.29</v>
      </c>
      <c r="G227" s="31">
        <f t="shared" si="6"/>
        <v>58.06097393689987</v>
      </c>
    </row>
    <row r="228" spans="1:7" ht="12.75">
      <c r="A228" s="64"/>
      <c r="B228" s="68"/>
      <c r="C228" s="133">
        <v>4350</v>
      </c>
      <c r="D228" s="82" t="s">
        <v>193</v>
      </c>
      <c r="E228" s="29">
        <v>600</v>
      </c>
      <c r="F228" s="30">
        <v>198</v>
      </c>
      <c r="G228" s="31">
        <f t="shared" si="6"/>
        <v>33</v>
      </c>
    </row>
    <row r="229" spans="1:7" ht="25.5">
      <c r="A229" s="64"/>
      <c r="B229" s="68"/>
      <c r="C229" s="109" t="s">
        <v>179</v>
      </c>
      <c r="D229" s="88" t="s">
        <v>180</v>
      </c>
      <c r="E229" s="29">
        <v>3600</v>
      </c>
      <c r="F229" s="30">
        <v>1373.65</v>
      </c>
      <c r="G229" s="31">
        <f t="shared" si="6"/>
        <v>38.15694444444444</v>
      </c>
    </row>
    <row r="230" spans="1:7" ht="12.75">
      <c r="A230" s="64"/>
      <c r="B230" s="68"/>
      <c r="C230" s="116" t="s">
        <v>84</v>
      </c>
      <c r="D230" s="82" t="s">
        <v>33</v>
      </c>
      <c r="E230" s="29">
        <v>300</v>
      </c>
      <c r="F230" s="30">
        <v>78.46</v>
      </c>
      <c r="G230" s="31">
        <f t="shared" si="6"/>
        <v>26.15333333333333</v>
      </c>
    </row>
    <row r="231" spans="1:7" ht="12.75">
      <c r="A231" s="64"/>
      <c r="B231" s="68"/>
      <c r="C231" s="116" t="s">
        <v>81</v>
      </c>
      <c r="D231" s="82" t="s">
        <v>36</v>
      </c>
      <c r="E231" s="29">
        <v>1000</v>
      </c>
      <c r="F231" s="30">
        <v>343.38</v>
      </c>
      <c r="G231" s="31">
        <f t="shared" si="6"/>
        <v>34.338</v>
      </c>
    </row>
    <row r="232" spans="1:7" ht="12.75">
      <c r="A232" s="64"/>
      <c r="B232" s="68"/>
      <c r="C232" s="116" t="s">
        <v>85</v>
      </c>
      <c r="D232" s="82" t="s">
        <v>58</v>
      </c>
      <c r="E232" s="29">
        <v>31607</v>
      </c>
      <c r="F232" s="30">
        <v>25200</v>
      </c>
      <c r="G232" s="31">
        <f t="shared" si="6"/>
        <v>79.72917391717024</v>
      </c>
    </row>
    <row r="233" spans="1:7" ht="25.5">
      <c r="A233" s="64"/>
      <c r="B233" s="68"/>
      <c r="C233" s="109" t="s">
        <v>184</v>
      </c>
      <c r="D233" s="89" t="s">
        <v>185</v>
      </c>
      <c r="E233" s="29">
        <v>700</v>
      </c>
      <c r="F233" s="30">
        <v>120.04</v>
      </c>
      <c r="G233" s="31">
        <f t="shared" si="6"/>
        <v>17.14857142857143</v>
      </c>
    </row>
    <row r="234" spans="1:7" ht="25.5">
      <c r="A234" s="64"/>
      <c r="B234" s="68"/>
      <c r="C234" s="109" t="s">
        <v>186</v>
      </c>
      <c r="D234" s="89" t="s">
        <v>187</v>
      </c>
      <c r="E234" s="29">
        <v>1000</v>
      </c>
      <c r="F234" s="30">
        <v>613</v>
      </c>
      <c r="G234" s="31">
        <f t="shared" si="6"/>
        <v>61.3</v>
      </c>
    </row>
    <row r="235" spans="1:7" ht="12.75">
      <c r="A235" s="64"/>
      <c r="B235" s="68"/>
      <c r="C235" s="133">
        <v>6050</v>
      </c>
      <c r="D235" s="82" t="s">
        <v>21</v>
      </c>
      <c r="E235" s="29">
        <v>130000</v>
      </c>
      <c r="F235" s="30">
        <v>0</v>
      </c>
      <c r="G235" s="31">
        <f t="shared" si="6"/>
        <v>0</v>
      </c>
    </row>
    <row r="236" spans="1:7" ht="12.75">
      <c r="A236" s="64"/>
      <c r="B236" s="68"/>
      <c r="C236" s="116"/>
      <c r="D236" s="82"/>
      <c r="E236" s="29"/>
      <c r="F236" s="30"/>
      <c r="G236" s="31"/>
    </row>
    <row r="237" spans="1:7" ht="12.75">
      <c r="A237" s="64"/>
      <c r="B237" s="65">
        <v>80110</v>
      </c>
      <c r="C237" s="114"/>
      <c r="D237" s="84" t="s">
        <v>45</v>
      </c>
      <c r="E237" s="26">
        <f>SUM(E238:E259)</f>
        <v>7523131</v>
      </c>
      <c r="F237" s="27">
        <f>SUM(F238:F259)</f>
        <v>3748986.18</v>
      </c>
      <c r="G237" s="28">
        <f aca="true" t="shared" si="7" ref="G237:G259">(F237*100)/E237</f>
        <v>49.83279142686735</v>
      </c>
    </row>
    <row r="238" spans="1:7" ht="12.75">
      <c r="A238" s="64"/>
      <c r="B238" s="68"/>
      <c r="C238" s="116" t="s">
        <v>121</v>
      </c>
      <c r="D238" s="82" t="s">
        <v>123</v>
      </c>
      <c r="E238" s="43">
        <v>5750888</v>
      </c>
      <c r="F238" s="30">
        <v>2847387</v>
      </c>
      <c r="G238" s="31">
        <f>(F238*100)/E238</f>
        <v>49.51212751839368</v>
      </c>
    </row>
    <row r="239" spans="1:7" ht="12.75">
      <c r="A239" s="64"/>
      <c r="B239" s="68"/>
      <c r="C239" s="116" t="s">
        <v>75</v>
      </c>
      <c r="D239" s="82" t="s">
        <v>56</v>
      </c>
      <c r="E239" s="29">
        <v>39400</v>
      </c>
      <c r="F239" s="30">
        <v>19100.23</v>
      </c>
      <c r="G239" s="31">
        <f t="shared" si="7"/>
        <v>48.47774111675127</v>
      </c>
    </row>
    <row r="240" spans="1:7" ht="12.75">
      <c r="A240" s="64"/>
      <c r="B240" s="68"/>
      <c r="C240" s="116" t="s">
        <v>162</v>
      </c>
      <c r="D240" s="82" t="s">
        <v>147</v>
      </c>
      <c r="E240" s="29">
        <v>5135</v>
      </c>
      <c r="F240" s="30">
        <v>0</v>
      </c>
      <c r="G240" s="31">
        <f t="shared" si="7"/>
        <v>0</v>
      </c>
    </row>
    <row r="241" spans="1:7" ht="12.75">
      <c r="A241" s="64"/>
      <c r="B241" s="68"/>
      <c r="C241" s="116" t="s">
        <v>76</v>
      </c>
      <c r="D241" s="82" t="s">
        <v>28</v>
      </c>
      <c r="E241" s="29">
        <v>1135550</v>
      </c>
      <c r="F241" s="30">
        <v>515628.47</v>
      </c>
      <c r="G241" s="31">
        <f t="shared" si="7"/>
        <v>45.40781735722778</v>
      </c>
    </row>
    <row r="242" spans="1:7" ht="12.75">
      <c r="A242" s="64"/>
      <c r="B242" s="68"/>
      <c r="C242" s="116" t="s">
        <v>77</v>
      </c>
      <c r="D242" s="82" t="s">
        <v>29</v>
      </c>
      <c r="E242" s="29">
        <v>82200</v>
      </c>
      <c r="F242" s="30">
        <v>80481.68</v>
      </c>
      <c r="G242" s="31">
        <f t="shared" si="7"/>
        <v>97.90958637469585</v>
      </c>
    </row>
    <row r="243" spans="1:7" ht="12.75">
      <c r="A243" s="64"/>
      <c r="B243" s="68"/>
      <c r="C243" s="116" t="s">
        <v>78</v>
      </c>
      <c r="D243" s="82" t="s">
        <v>30</v>
      </c>
      <c r="E243" s="29">
        <v>222300</v>
      </c>
      <c r="F243" s="30">
        <v>116037.63</v>
      </c>
      <c r="G243" s="31">
        <f t="shared" si="7"/>
        <v>52.19866396761134</v>
      </c>
    </row>
    <row r="244" spans="1:7" ht="12.75">
      <c r="A244" s="64"/>
      <c r="B244" s="68"/>
      <c r="C244" s="116" t="s">
        <v>79</v>
      </c>
      <c r="D244" s="82" t="s">
        <v>40</v>
      </c>
      <c r="E244" s="29">
        <v>30710</v>
      </c>
      <c r="F244" s="30">
        <v>14745.47</v>
      </c>
      <c r="G244" s="31">
        <f t="shared" si="7"/>
        <v>48.015206773038095</v>
      </c>
    </row>
    <row r="245" spans="1:7" ht="12.75">
      <c r="A245" s="64"/>
      <c r="B245" s="68"/>
      <c r="C245" s="133">
        <v>4170</v>
      </c>
      <c r="D245" s="82" t="s">
        <v>134</v>
      </c>
      <c r="E245" s="29">
        <v>2700</v>
      </c>
      <c r="F245" s="30">
        <v>2176.09</v>
      </c>
      <c r="G245" s="31">
        <f t="shared" si="7"/>
        <v>80.59592592592593</v>
      </c>
    </row>
    <row r="246" spans="1:7" ht="12.75">
      <c r="A246" s="64"/>
      <c r="B246" s="68"/>
      <c r="C246" s="116" t="s">
        <v>73</v>
      </c>
      <c r="D246" s="82" t="s">
        <v>26</v>
      </c>
      <c r="E246" s="29">
        <v>27000</v>
      </c>
      <c r="F246" s="30">
        <v>10941.05</v>
      </c>
      <c r="G246" s="31">
        <f t="shared" si="7"/>
        <v>40.52240740740741</v>
      </c>
    </row>
    <row r="247" spans="1:7" ht="12.75">
      <c r="A247" s="64"/>
      <c r="B247" s="68"/>
      <c r="C247" s="116" t="s">
        <v>83</v>
      </c>
      <c r="D247" s="82" t="s">
        <v>57</v>
      </c>
      <c r="E247" s="29">
        <v>9000</v>
      </c>
      <c r="F247" s="30">
        <v>2309.8</v>
      </c>
      <c r="G247" s="31">
        <f t="shared" si="7"/>
        <v>25.66444444444445</v>
      </c>
    </row>
    <row r="248" spans="1:7" ht="12.75">
      <c r="A248" s="64"/>
      <c r="B248" s="68"/>
      <c r="C248" s="116" t="s">
        <v>80</v>
      </c>
      <c r="D248" s="82" t="s">
        <v>35</v>
      </c>
      <c r="E248" s="29">
        <v>72500</v>
      </c>
      <c r="F248" s="30">
        <v>34507.9</v>
      </c>
      <c r="G248" s="31">
        <f t="shared" si="7"/>
        <v>47.59710344827586</v>
      </c>
    </row>
    <row r="249" spans="1:7" ht="12.75">
      <c r="A249" s="64"/>
      <c r="B249" s="68"/>
      <c r="C249" s="116" t="s">
        <v>72</v>
      </c>
      <c r="D249" s="82" t="s">
        <v>23</v>
      </c>
      <c r="E249" s="29">
        <v>8300</v>
      </c>
      <c r="F249" s="30">
        <v>6817.24</v>
      </c>
      <c r="G249" s="31">
        <f t="shared" si="7"/>
        <v>82.135421686747</v>
      </c>
    </row>
    <row r="250" spans="1:7" ht="12.75">
      <c r="A250" s="64"/>
      <c r="B250" s="68"/>
      <c r="C250" s="130">
        <v>4280</v>
      </c>
      <c r="D250" s="89" t="s">
        <v>176</v>
      </c>
      <c r="E250" s="29">
        <v>1300</v>
      </c>
      <c r="F250" s="30">
        <v>344</v>
      </c>
      <c r="G250" s="31">
        <f t="shared" si="7"/>
        <v>26.46153846153846</v>
      </c>
    </row>
    <row r="251" spans="1:7" ht="12.75">
      <c r="A251" s="64"/>
      <c r="B251" s="68"/>
      <c r="C251" s="116" t="s">
        <v>65</v>
      </c>
      <c r="D251" s="82" t="s">
        <v>24</v>
      </c>
      <c r="E251" s="29">
        <v>11960</v>
      </c>
      <c r="F251" s="30">
        <v>3971.3</v>
      </c>
      <c r="G251" s="31">
        <f t="shared" si="7"/>
        <v>33.20484949832776</v>
      </c>
    </row>
    <row r="252" spans="1:7" ht="12.75">
      <c r="A252" s="64"/>
      <c r="B252" s="68"/>
      <c r="C252" s="133">
        <v>4350</v>
      </c>
      <c r="D252" s="82" t="s">
        <v>193</v>
      </c>
      <c r="E252" s="29">
        <v>3800</v>
      </c>
      <c r="F252" s="30">
        <v>1644.47</v>
      </c>
      <c r="G252" s="31">
        <f t="shared" si="7"/>
        <v>43.27552631578947</v>
      </c>
    </row>
    <row r="253" spans="1:7" ht="25.5">
      <c r="A253" s="64"/>
      <c r="B253" s="68"/>
      <c r="C253" s="109" t="s">
        <v>179</v>
      </c>
      <c r="D253" s="88" t="s">
        <v>180</v>
      </c>
      <c r="E253" s="29">
        <v>3600</v>
      </c>
      <c r="F253" s="30">
        <v>1777.18</v>
      </c>
      <c r="G253" s="31">
        <f t="shared" si="7"/>
        <v>49.36611111111111</v>
      </c>
    </row>
    <row r="254" spans="1:7" ht="12.75">
      <c r="A254" s="64"/>
      <c r="B254" s="68"/>
      <c r="C254" s="116" t="s">
        <v>84</v>
      </c>
      <c r="D254" s="82" t="s">
        <v>33</v>
      </c>
      <c r="E254" s="29">
        <v>2100</v>
      </c>
      <c r="F254" s="30">
        <v>992.73</v>
      </c>
      <c r="G254" s="31">
        <f t="shared" si="7"/>
        <v>47.27285714285714</v>
      </c>
    </row>
    <row r="255" spans="1:7" ht="12.75">
      <c r="A255" s="64"/>
      <c r="B255" s="68"/>
      <c r="C255" s="116" t="s">
        <v>81</v>
      </c>
      <c r="D255" s="82" t="s">
        <v>36</v>
      </c>
      <c r="E255" s="29">
        <v>2800</v>
      </c>
      <c r="F255" s="30">
        <v>532.36</v>
      </c>
      <c r="G255" s="31">
        <f t="shared" si="7"/>
        <v>19.012857142857143</v>
      </c>
    </row>
    <row r="256" spans="1:7" ht="12.75">
      <c r="A256" s="64"/>
      <c r="B256" s="67"/>
      <c r="C256" s="116" t="s">
        <v>85</v>
      </c>
      <c r="D256" s="82" t="s">
        <v>58</v>
      </c>
      <c r="E256" s="29">
        <v>75234</v>
      </c>
      <c r="F256" s="30">
        <v>56427</v>
      </c>
      <c r="G256" s="31">
        <f t="shared" si="7"/>
        <v>75.00199377940825</v>
      </c>
    </row>
    <row r="257" spans="1:7" ht="25.5">
      <c r="A257" s="64"/>
      <c r="B257" s="67"/>
      <c r="C257" s="109" t="s">
        <v>184</v>
      </c>
      <c r="D257" s="89" t="s">
        <v>185</v>
      </c>
      <c r="E257" s="29">
        <v>2000</v>
      </c>
      <c r="F257" s="30">
        <v>222.77</v>
      </c>
      <c r="G257" s="31">
        <f t="shared" si="7"/>
        <v>11.1385</v>
      </c>
    </row>
    <row r="258" spans="1:7" ht="25.5">
      <c r="A258" s="64"/>
      <c r="B258" s="67"/>
      <c r="C258" s="109" t="s">
        <v>186</v>
      </c>
      <c r="D258" s="89" t="s">
        <v>187</v>
      </c>
      <c r="E258" s="29">
        <v>2100</v>
      </c>
      <c r="F258" s="30">
        <v>387.81</v>
      </c>
      <c r="G258" s="31">
        <f t="shared" si="7"/>
        <v>18.467142857142857</v>
      </c>
    </row>
    <row r="259" spans="1:7" ht="38.25">
      <c r="A259" s="64"/>
      <c r="B259" s="67"/>
      <c r="C259" s="116" t="s">
        <v>115</v>
      </c>
      <c r="D259" s="91" t="s">
        <v>116</v>
      </c>
      <c r="E259" s="29">
        <v>32554</v>
      </c>
      <c r="F259" s="30">
        <v>32554</v>
      </c>
      <c r="G259" s="31">
        <f t="shared" si="7"/>
        <v>100</v>
      </c>
    </row>
    <row r="260" spans="1:7" ht="12.75">
      <c r="A260" s="64"/>
      <c r="B260" s="67"/>
      <c r="C260" s="116"/>
      <c r="D260" s="82"/>
      <c r="E260" s="29"/>
      <c r="F260" s="30"/>
      <c r="G260" s="31"/>
    </row>
    <row r="261" spans="1:7" ht="12.75">
      <c r="A261" s="64"/>
      <c r="B261" s="65">
        <v>80113</v>
      </c>
      <c r="C261" s="114"/>
      <c r="D261" s="84" t="s">
        <v>61</v>
      </c>
      <c r="E261" s="26">
        <f>SUM(E262:E269)</f>
        <v>601000</v>
      </c>
      <c r="F261" s="27">
        <f>SUM(F262:F269)</f>
        <v>380282.31999999995</v>
      </c>
      <c r="G261" s="28">
        <f aca="true" t="shared" si="8" ref="G261:G269">(F261*100)/E261</f>
        <v>63.274928452579026</v>
      </c>
    </row>
    <row r="262" spans="1:7" ht="12.75">
      <c r="A262" s="64"/>
      <c r="B262" s="68"/>
      <c r="C262" s="116" t="s">
        <v>76</v>
      </c>
      <c r="D262" s="82" t="s">
        <v>28</v>
      </c>
      <c r="E262" s="43">
        <v>109500</v>
      </c>
      <c r="F262" s="30">
        <v>58548.56</v>
      </c>
      <c r="G262" s="31">
        <f t="shared" si="8"/>
        <v>53.469004566210046</v>
      </c>
    </row>
    <row r="263" spans="1:7" ht="12.75">
      <c r="A263" s="64"/>
      <c r="B263" s="68"/>
      <c r="C263" s="116" t="s">
        <v>77</v>
      </c>
      <c r="D263" s="82" t="s">
        <v>124</v>
      </c>
      <c r="E263" s="43">
        <v>8130</v>
      </c>
      <c r="F263" s="30">
        <v>8127.45</v>
      </c>
      <c r="G263" s="31">
        <f t="shared" si="8"/>
        <v>99.96863468634686</v>
      </c>
    </row>
    <row r="264" spans="1:7" ht="12.75">
      <c r="A264" s="64"/>
      <c r="B264" s="67"/>
      <c r="C264" s="116" t="s">
        <v>78</v>
      </c>
      <c r="D264" s="82" t="s">
        <v>30</v>
      </c>
      <c r="E264" s="29">
        <v>20800</v>
      </c>
      <c r="F264" s="30">
        <v>12140.16</v>
      </c>
      <c r="G264" s="31">
        <f t="shared" si="8"/>
        <v>58.36615384615384</v>
      </c>
    </row>
    <row r="265" spans="1:7" ht="12.75">
      <c r="A265" s="64"/>
      <c r="B265" s="67"/>
      <c r="C265" s="116" t="s">
        <v>79</v>
      </c>
      <c r="D265" s="82" t="s">
        <v>40</v>
      </c>
      <c r="E265" s="29">
        <v>1500</v>
      </c>
      <c r="F265" s="30">
        <v>659.55</v>
      </c>
      <c r="G265" s="31">
        <f t="shared" si="8"/>
        <v>43.97</v>
      </c>
    </row>
    <row r="266" spans="1:7" ht="12.75">
      <c r="A266" s="64"/>
      <c r="B266" s="67"/>
      <c r="C266" s="133">
        <v>4170</v>
      </c>
      <c r="D266" s="82" t="s">
        <v>134</v>
      </c>
      <c r="E266" s="29">
        <v>4370</v>
      </c>
      <c r="F266" s="30">
        <v>2816.38</v>
      </c>
      <c r="G266" s="31">
        <f t="shared" si="8"/>
        <v>64.44805491990847</v>
      </c>
    </row>
    <row r="267" spans="1:7" ht="12.75">
      <c r="A267" s="64"/>
      <c r="B267" s="67"/>
      <c r="C267" s="130">
        <v>4280</v>
      </c>
      <c r="D267" s="89" t="s">
        <v>176</v>
      </c>
      <c r="E267" s="29">
        <v>500</v>
      </c>
      <c r="F267" s="30"/>
      <c r="G267" s="31"/>
    </row>
    <row r="268" spans="1:7" ht="12.75">
      <c r="A268" s="64"/>
      <c r="B268" s="67"/>
      <c r="C268" s="116" t="s">
        <v>65</v>
      </c>
      <c r="D268" s="82" t="s">
        <v>24</v>
      </c>
      <c r="E268" s="29">
        <v>450000</v>
      </c>
      <c r="F268" s="30">
        <v>293340.22</v>
      </c>
      <c r="G268" s="31">
        <f t="shared" si="8"/>
        <v>65.18671555555555</v>
      </c>
    </row>
    <row r="269" spans="1:7" ht="12.75">
      <c r="A269" s="64"/>
      <c r="B269" s="67"/>
      <c r="C269" s="116" t="s">
        <v>85</v>
      </c>
      <c r="D269" s="82" t="s">
        <v>125</v>
      </c>
      <c r="E269" s="29">
        <v>6200</v>
      </c>
      <c r="F269" s="30">
        <v>4650</v>
      </c>
      <c r="G269" s="31">
        <f t="shared" si="8"/>
        <v>75</v>
      </c>
    </row>
    <row r="270" spans="1:7" ht="12.75">
      <c r="A270" s="64"/>
      <c r="B270" s="67"/>
      <c r="C270" s="116"/>
      <c r="D270" s="82"/>
      <c r="E270" s="29"/>
      <c r="F270" s="30"/>
      <c r="G270" s="31"/>
    </row>
    <row r="271" spans="1:7" ht="12.75">
      <c r="A271" s="64"/>
      <c r="B271" s="65">
        <v>80114</v>
      </c>
      <c r="C271" s="114"/>
      <c r="D271" s="84" t="s">
        <v>59</v>
      </c>
      <c r="E271" s="26">
        <f>SUM(E272:E290)</f>
        <v>389470</v>
      </c>
      <c r="F271" s="27">
        <f>SUM(F272:F290)</f>
        <v>181314.99000000005</v>
      </c>
      <c r="G271" s="28">
        <f aca="true" t="shared" si="9" ref="G271:G290">(F271*100)/E271</f>
        <v>46.554289162194785</v>
      </c>
    </row>
    <row r="272" spans="1:7" ht="12.75">
      <c r="A272" s="64"/>
      <c r="B272" s="67"/>
      <c r="C272" s="116" t="s">
        <v>75</v>
      </c>
      <c r="D272" s="82" t="s">
        <v>60</v>
      </c>
      <c r="E272" s="29">
        <v>500</v>
      </c>
      <c r="F272" s="30">
        <v>29.94</v>
      </c>
      <c r="G272" s="31">
        <f t="shared" si="9"/>
        <v>5.988</v>
      </c>
    </row>
    <row r="273" spans="1:7" ht="12.75">
      <c r="A273" s="64"/>
      <c r="B273" s="67"/>
      <c r="C273" s="116" t="s">
        <v>76</v>
      </c>
      <c r="D273" s="82" t="s">
        <v>28</v>
      </c>
      <c r="E273" s="29">
        <v>224800</v>
      </c>
      <c r="F273" s="30">
        <v>105982.16</v>
      </c>
      <c r="G273" s="31">
        <f t="shared" si="9"/>
        <v>47.14508896797153</v>
      </c>
    </row>
    <row r="274" spans="1:7" ht="12.75">
      <c r="A274" s="64"/>
      <c r="B274" s="67"/>
      <c r="C274" s="116" t="s">
        <v>77</v>
      </c>
      <c r="D274" s="82" t="s">
        <v>29</v>
      </c>
      <c r="E274" s="29">
        <v>20170</v>
      </c>
      <c r="F274" s="30">
        <v>20167.05</v>
      </c>
      <c r="G274" s="31">
        <f t="shared" si="9"/>
        <v>99.9853743182945</v>
      </c>
    </row>
    <row r="275" spans="1:7" ht="12.75">
      <c r="A275" s="64"/>
      <c r="B275" s="67"/>
      <c r="C275" s="116" t="s">
        <v>78</v>
      </c>
      <c r="D275" s="82" t="s">
        <v>30</v>
      </c>
      <c r="E275" s="29">
        <v>48100</v>
      </c>
      <c r="F275" s="30">
        <v>20737.59</v>
      </c>
      <c r="G275" s="31">
        <f t="shared" si="9"/>
        <v>43.113492723492726</v>
      </c>
    </row>
    <row r="276" spans="1:7" ht="12.75">
      <c r="A276" s="64"/>
      <c r="B276" s="67"/>
      <c r="C276" s="116" t="s">
        <v>79</v>
      </c>
      <c r="D276" s="82" t="s">
        <v>40</v>
      </c>
      <c r="E276" s="29">
        <v>6900</v>
      </c>
      <c r="F276" s="30">
        <v>3062.7</v>
      </c>
      <c r="G276" s="31">
        <f t="shared" si="9"/>
        <v>44.38695652173913</v>
      </c>
    </row>
    <row r="277" spans="1:7" ht="12.75">
      <c r="A277" s="64"/>
      <c r="B277" s="67"/>
      <c r="C277" s="116" t="s">
        <v>142</v>
      </c>
      <c r="D277" s="82" t="s">
        <v>134</v>
      </c>
      <c r="E277" s="29">
        <v>6500</v>
      </c>
      <c r="F277" s="30">
        <v>2977.29</v>
      </c>
      <c r="G277" s="31">
        <f t="shared" si="9"/>
        <v>45.80446153846154</v>
      </c>
    </row>
    <row r="278" spans="1:7" ht="12.75">
      <c r="A278" s="64"/>
      <c r="B278" s="67"/>
      <c r="C278" s="116" t="s">
        <v>73</v>
      </c>
      <c r="D278" s="82" t="s">
        <v>26</v>
      </c>
      <c r="E278" s="29">
        <v>17300</v>
      </c>
      <c r="F278" s="30">
        <v>5001.03</v>
      </c>
      <c r="G278" s="31">
        <f t="shared" si="9"/>
        <v>28.907687861271675</v>
      </c>
    </row>
    <row r="279" spans="1:7" ht="12.75">
      <c r="A279" s="64"/>
      <c r="B279" s="67"/>
      <c r="C279" s="116" t="s">
        <v>72</v>
      </c>
      <c r="D279" s="82" t="s">
        <v>23</v>
      </c>
      <c r="E279" s="29">
        <v>2000</v>
      </c>
      <c r="F279" s="30">
        <v>90.3</v>
      </c>
      <c r="G279" s="31">
        <f t="shared" si="9"/>
        <v>4.515</v>
      </c>
    </row>
    <row r="280" spans="1:7" ht="12.75">
      <c r="A280" s="64"/>
      <c r="B280" s="67"/>
      <c r="C280" s="130">
        <v>4280</v>
      </c>
      <c r="D280" s="89" t="s">
        <v>176</v>
      </c>
      <c r="E280" s="29">
        <v>200</v>
      </c>
      <c r="F280" s="30">
        <v>0</v>
      </c>
      <c r="G280" s="31">
        <f t="shared" si="9"/>
        <v>0</v>
      </c>
    </row>
    <row r="281" spans="1:7" ht="12.75">
      <c r="A281" s="64"/>
      <c r="B281" s="67"/>
      <c r="C281" s="116" t="s">
        <v>65</v>
      </c>
      <c r="D281" s="82" t="s">
        <v>24</v>
      </c>
      <c r="E281" s="29">
        <v>7000</v>
      </c>
      <c r="F281" s="30">
        <v>1806.51</v>
      </c>
      <c r="G281" s="31">
        <f t="shared" si="9"/>
        <v>25.807285714285715</v>
      </c>
    </row>
    <row r="282" spans="1:7" ht="12.75">
      <c r="A282" s="64"/>
      <c r="B282" s="67"/>
      <c r="C282" s="133">
        <v>4350</v>
      </c>
      <c r="D282" s="82" t="s">
        <v>193</v>
      </c>
      <c r="E282" s="29">
        <v>2800</v>
      </c>
      <c r="F282" s="30">
        <v>2173.06</v>
      </c>
      <c r="G282" s="31">
        <f t="shared" si="9"/>
        <v>77.60928571428572</v>
      </c>
    </row>
    <row r="283" spans="1:7" ht="25.5">
      <c r="A283" s="64"/>
      <c r="B283" s="67"/>
      <c r="C283" s="109" t="s">
        <v>177</v>
      </c>
      <c r="D283" s="88" t="s">
        <v>178</v>
      </c>
      <c r="E283" s="29">
        <v>1600</v>
      </c>
      <c r="F283" s="30">
        <v>740.22</v>
      </c>
      <c r="G283" s="31">
        <f t="shared" si="9"/>
        <v>46.26375</v>
      </c>
    </row>
    <row r="284" spans="1:7" ht="25.5">
      <c r="A284" s="64"/>
      <c r="B284" s="67"/>
      <c r="C284" s="109" t="s">
        <v>179</v>
      </c>
      <c r="D284" s="88" t="s">
        <v>180</v>
      </c>
      <c r="E284" s="29">
        <v>6000</v>
      </c>
      <c r="F284" s="30">
        <v>2074.19</v>
      </c>
      <c r="G284" s="31">
        <f t="shared" si="9"/>
        <v>34.569833333333335</v>
      </c>
    </row>
    <row r="285" spans="1:7" ht="12.75">
      <c r="A285" s="64"/>
      <c r="B285" s="67"/>
      <c r="C285" s="109" t="s">
        <v>181</v>
      </c>
      <c r="D285" s="88" t="s">
        <v>182</v>
      </c>
      <c r="E285" s="29">
        <v>19200</v>
      </c>
      <c r="F285" s="30">
        <v>9600</v>
      </c>
      <c r="G285" s="31">
        <f t="shared" si="9"/>
        <v>50</v>
      </c>
    </row>
    <row r="286" spans="1:7" ht="12.75">
      <c r="A286" s="64"/>
      <c r="B286" s="67"/>
      <c r="C286" s="116" t="s">
        <v>84</v>
      </c>
      <c r="D286" s="82" t="s">
        <v>33</v>
      </c>
      <c r="E286" s="29">
        <v>3000</v>
      </c>
      <c r="F286" s="30">
        <v>103.5</v>
      </c>
      <c r="G286" s="31">
        <f t="shared" si="9"/>
        <v>3.45</v>
      </c>
    </row>
    <row r="287" spans="1:7" ht="12.75">
      <c r="A287" s="64"/>
      <c r="B287" s="67"/>
      <c r="C287" s="116" t="s">
        <v>81</v>
      </c>
      <c r="D287" s="82" t="s">
        <v>36</v>
      </c>
      <c r="E287" s="29">
        <v>1200</v>
      </c>
      <c r="F287" s="30">
        <v>377.2</v>
      </c>
      <c r="G287" s="31">
        <f t="shared" si="9"/>
        <v>31.433333333333334</v>
      </c>
    </row>
    <row r="288" spans="1:7" ht="12.75">
      <c r="A288" s="64"/>
      <c r="B288" s="67"/>
      <c r="C288" s="116" t="s">
        <v>85</v>
      </c>
      <c r="D288" s="82" t="s">
        <v>58</v>
      </c>
      <c r="E288" s="29">
        <v>7500</v>
      </c>
      <c r="F288" s="30">
        <v>5623</v>
      </c>
      <c r="G288" s="31">
        <f t="shared" si="9"/>
        <v>74.97333333333333</v>
      </c>
    </row>
    <row r="289" spans="1:7" ht="25.5">
      <c r="A289" s="64"/>
      <c r="B289" s="67"/>
      <c r="C289" s="109" t="s">
        <v>184</v>
      </c>
      <c r="D289" s="89" t="s">
        <v>185</v>
      </c>
      <c r="E289" s="29">
        <v>5000</v>
      </c>
      <c r="F289" s="30">
        <v>390.26</v>
      </c>
      <c r="G289" s="31">
        <f t="shared" si="9"/>
        <v>7.8052</v>
      </c>
    </row>
    <row r="290" spans="1:7" ht="25.5">
      <c r="A290" s="64"/>
      <c r="B290" s="67"/>
      <c r="C290" s="109" t="s">
        <v>186</v>
      </c>
      <c r="D290" s="89" t="s">
        <v>187</v>
      </c>
      <c r="E290" s="29">
        <v>9700</v>
      </c>
      <c r="F290" s="30">
        <v>378.99</v>
      </c>
      <c r="G290" s="31">
        <f t="shared" si="9"/>
        <v>3.9071134020618556</v>
      </c>
    </row>
    <row r="291" spans="1:7" ht="12.75">
      <c r="A291" s="64"/>
      <c r="B291" s="67"/>
      <c r="C291" s="116"/>
      <c r="D291" s="82"/>
      <c r="E291" s="29"/>
      <c r="F291" s="30"/>
      <c r="G291" s="31"/>
    </row>
    <row r="292" spans="1:7" ht="12.75">
      <c r="A292" s="64"/>
      <c r="B292" s="65">
        <v>80145</v>
      </c>
      <c r="C292" s="114"/>
      <c r="D292" s="84" t="s">
        <v>46</v>
      </c>
      <c r="E292" s="26">
        <f>SUM(E293:E293)</f>
        <v>9500</v>
      </c>
      <c r="F292" s="27">
        <f>SUM(F293:F293)</f>
        <v>0</v>
      </c>
      <c r="G292" s="28">
        <f>(F292*100)/E292</f>
        <v>0</v>
      </c>
    </row>
    <row r="293" spans="1:7" ht="12.75">
      <c r="A293" s="64"/>
      <c r="B293" s="67"/>
      <c r="C293" s="116" t="s">
        <v>142</v>
      </c>
      <c r="D293" s="82" t="s">
        <v>134</v>
      </c>
      <c r="E293" s="29">
        <v>9500</v>
      </c>
      <c r="F293" s="30">
        <v>0</v>
      </c>
      <c r="G293" s="31">
        <f>(F293*100)/E293</f>
        <v>0</v>
      </c>
    </row>
    <row r="294" spans="1:7" ht="12.75">
      <c r="A294" s="64"/>
      <c r="B294" s="67"/>
      <c r="C294" s="116"/>
      <c r="D294" s="82"/>
      <c r="E294" s="29"/>
      <c r="F294" s="30"/>
      <c r="G294" s="31"/>
    </row>
    <row r="295" spans="1:7" ht="12.75">
      <c r="A295" s="64"/>
      <c r="B295" s="65">
        <v>80146</v>
      </c>
      <c r="C295" s="114"/>
      <c r="D295" s="84" t="s">
        <v>143</v>
      </c>
      <c r="E295" s="26">
        <f>SUM(E296)</f>
        <v>41000</v>
      </c>
      <c r="F295" s="27">
        <f>SUM(F296)</f>
        <v>8056.75</v>
      </c>
      <c r="G295" s="28">
        <f>(F295*100)/E295</f>
        <v>19.650609756097563</v>
      </c>
    </row>
    <row r="296" spans="1:7" ht="12.75">
      <c r="A296" s="64"/>
      <c r="B296" s="67"/>
      <c r="C296" s="116" t="s">
        <v>65</v>
      </c>
      <c r="D296" s="82" t="s">
        <v>24</v>
      </c>
      <c r="E296" s="29">
        <v>41000</v>
      </c>
      <c r="F296" s="30">
        <v>8056.75</v>
      </c>
      <c r="G296" s="31">
        <f>(F296*100)/E296</f>
        <v>19.650609756097563</v>
      </c>
    </row>
    <row r="297" spans="1:7" ht="12.75">
      <c r="A297" s="64"/>
      <c r="B297" s="67"/>
      <c r="C297" s="116"/>
      <c r="D297" s="83"/>
      <c r="E297" s="29"/>
      <c r="F297" s="30"/>
      <c r="G297" s="31"/>
    </row>
    <row r="298" spans="1:7" ht="12.75">
      <c r="A298" s="64"/>
      <c r="B298" s="65">
        <v>80195</v>
      </c>
      <c r="C298" s="114"/>
      <c r="D298" s="84" t="s">
        <v>4</v>
      </c>
      <c r="E298" s="26">
        <f>SUM(E299:E307)</f>
        <v>232300</v>
      </c>
      <c r="F298" s="27">
        <f>SUM(F299:F307)</f>
        <v>110763.88</v>
      </c>
      <c r="G298" s="28">
        <f aca="true" t="shared" si="10" ref="G298:G307">(F298*100)/E298</f>
        <v>47.68139474817047</v>
      </c>
    </row>
    <row r="299" spans="1:7" ht="12.75">
      <c r="A299" s="64"/>
      <c r="B299" s="68"/>
      <c r="C299" s="116" t="s">
        <v>76</v>
      </c>
      <c r="D299" s="82" t="s">
        <v>28</v>
      </c>
      <c r="E299" s="43">
        <v>14300</v>
      </c>
      <c r="F299" s="30">
        <v>2373.05</v>
      </c>
      <c r="G299" s="31">
        <f t="shared" si="10"/>
        <v>16.594755244755248</v>
      </c>
    </row>
    <row r="300" spans="1:7" ht="12.75">
      <c r="A300" s="64"/>
      <c r="B300" s="68"/>
      <c r="C300" s="116" t="s">
        <v>77</v>
      </c>
      <c r="D300" s="82" t="s">
        <v>29</v>
      </c>
      <c r="E300" s="43">
        <v>900</v>
      </c>
      <c r="F300" s="30">
        <v>791.4</v>
      </c>
      <c r="G300" s="31"/>
    </row>
    <row r="301" spans="1:7" ht="12.75">
      <c r="A301" s="64"/>
      <c r="B301" s="67"/>
      <c r="C301" s="116" t="s">
        <v>78</v>
      </c>
      <c r="D301" s="83" t="s">
        <v>30</v>
      </c>
      <c r="E301" s="29">
        <v>3000</v>
      </c>
      <c r="F301" s="30">
        <v>939.96</v>
      </c>
      <c r="G301" s="31">
        <f t="shared" si="10"/>
        <v>31.332</v>
      </c>
    </row>
    <row r="302" spans="1:7" ht="12.75">
      <c r="A302" s="64"/>
      <c r="B302" s="67"/>
      <c r="C302" s="116" t="s">
        <v>79</v>
      </c>
      <c r="D302" s="83" t="s">
        <v>40</v>
      </c>
      <c r="E302" s="29">
        <v>300</v>
      </c>
      <c r="F302" s="30">
        <v>79.87</v>
      </c>
      <c r="G302" s="31">
        <f t="shared" si="10"/>
        <v>26.623333333333335</v>
      </c>
    </row>
    <row r="303" spans="1:7" ht="12.75">
      <c r="A303" s="64"/>
      <c r="B303" s="67"/>
      <c r="C303" s="116" t="s">
        <v>142</v>
      </c>
      <c r="D303" s="82" t="s">
        <v>134</v>
      </c>
      <c r="E303" s="29">
        <v>35500</v>
      </c>
      <c r="F303" s="30">
        <v>10720</v>
      </c>
      <c r="G303" s="31">
        <f t="shared" si="10"/>
        <v>30.197183098591548</v>
      </c>
    </row>
    <row r="304" spans="1:7" ht="12.75">
      <c r="A304" s="64"/>
      <c r="B304" s="67"/>
      <c r="C304" s="116" t="s">
        <v>73</v>
      </c>
      <c r="D304" s="82" t="s">
        <v>26</v>
      </c>
      <c r="E304" s="29">
        <v>20000</v>
      </c>
      <c r="F304" s="30">
        <v>8588.63</v>
      </c>
      <c r="G304" s="31">
        <f t="shared" si="10"/>
        <v>42.943149999999996</v>
      </c>
    </row>
    <row r="305" spans="1:7" ht="12.75">
      <c r="A305" s="64"/>
      <c r="B305" s="67"/>
      <c r="C305" s="130">
        <v>4280</v>
      </c>
      <c r="D305" s="89" t="s">
        <v>176</v>
      </c>
      <c r="E305" s="29">
        <v>26640</v>
      </c>
      <c r="F305" s="30">
        <v>15984</v>
      </c>
      <c r="G305" s="31">
        <f t="shared" si="10"/>
        <v>60</v>
      </c>
    </row>
    <row r="306" spans="1:7" ht="12.75">
      <c r="A306" s="64"/>
      <c r="B306" s="67"/>
      <c r="C306" s="116" t="s">
        <v>65</v>
      </c>
      <c r="D306" s="83" t="s">
        <v>24</v>
      </c>
      <c r="E306" s="29">
        <v>85000</v>
      </c>
      <c r="F306" s="30">
        <v>36291.97</v>
      </c>
      <c r="G306" s="31">
        <f t="shared" si="10"/>
        <v>42.69643529411765</v>
      </c>
    </row>
    <row r="307" spans="1:7" ht="12.75">
      <c r="A307" s="64"/>
      <c r="B307" s="67"/>
      <c r="C307" s="116" t="s">
        <v>85</v>
      </c>
      <c r="D307" s="82" t="s">
        <v>58</v>
      </c>
      <c r="E307" s="29">
        <v>46660</v>
      </c>
      <c r="F307" s="30">
        <v>34995</v>
      </c>
      <c r="G307" s="31">
        <f t="shared" si="10"/>
        <v>75</v>
      </c>
    </row>
    <row r="308" spans="1:7" ht="13.5" thickBot="1">
      <c r="A308" s="69"/>
      <c r="B308" s="70"/>
      <c r="C308" s="135"/>
      <c r="D308" s="86"/>
      <c r="E308" s="37"/>
      <c r="F308" s="38"/>
      <c r="G308" s="39"/>
    </row>
    <row r="309" spans="1:7" ht="12.75">
      <c r="A309" s="64">
        <v>851</v>
      </c>
      <c r="B309" s="144"/>
      <c r="C309" s="145"/>
      <c r="D309" s="97" t="s">
        <v>15</v>
      </c>
      <c r="E309" s="49">
        <f>E310+E316+E337</f>
        <v>410240</v>
      </c>
      <c r="F309" s="50">
        <f>F316+F310+F337</f>
        <v>198904.96</v>
      </c>
      <c r="G309" s="50">
        <f aca="true" t="shared" si="11" ref="G309:G339">(F309*100)/E309</f>
        <v>48.485023400936036</v>
      </c>
    </row>
    <row r="310" spans="1:7" ht="12.75">
      <c r="A310" s="146"/>
      <c r="B310" s="65">
        <v>85153</v>
      </c>
      <c r="C310" s="114"/>
      <c r="D310" s="51" t="s">
        <v>163</v>
      </c>
      <c r="E310" s="52">
        <f>SUM(E311:E314)</f>
        <v>19500</v>
      </c>
      <c r="F310" s="28">
        <f>SUM(F311:F314)</f>
        <v>2922.7799999999997</v>
      </c>
      <c r="G310" s="28">
        <f t="shared" si="11"/>
        <v>14.988615384615384</v>
      </c>
    </row>
    <row r="311" spans="1:7" ht="12.75">
      <c r="A311" s="146"/>
      <c r="B311" s="66"/>
      <c r="C311" s="116" t="s">
        <v>142</v>
      </c>
      <c r="D311" s="53" t="s">
        <v>134</v>
      </c>
      <c r="E311" s="54">
        <v>7500</v>
      </c>
      <c r="F311" s="31">
        <v>1080</v>
      </c>
      <c r="G311" s="31">
        <f t="shared" si="11"/>
        <v>14.4</v>
      </c>
    </row>
    <row r="312" spans="1:7" ht="12.75">
      <c r="A312" s="146"/>
      <c r="B312" s="66"/>
      <c r="C312" s="116" t="s">
        <v>73</v>
      </c>
      <c r="D312" s="53" t="s">
        <v>26</v>
      </c>
      <c r="E312" s="54">
        <v>2000</v>
      </c>
      <c r="F312" s="31">
        <v>1784.1</v>
      </c>
      <c r="G312" s="31">
        <f t="shared" si="11"/>
        <v>89.205</v>
      </c>
    </row>
    <row r="313" spans="1:7" ht="12.75">
      <c r="A313" s="146"/>
      <c r="B313" s="66"/>
      <c r="C313" s="116" t="s">
        <v>65</v>
      </c>
      <c r="D313" s="53" t="s">
        <v>24</v>
      </c>
      <c r="E313" s="54">
        <v>9000</v>
      </c>
      <c r="F313" s="31">
        <v>58.68</v>
      </c>
      <c r="G313" s="31">
        <f t="shared" si="11"/>
        <v>0.652</v>
      </c>
    </row>
    <row r="314" spans="1:7" ht="25.5">
      <c r="A314" s="146"/>
      <c r="B314" s="66"/>
      <c r="C314" s="130">
        <v>4700</v>
      </c>
      <c r="D314" s="89" t="s">
        <v>183</v>
      </c>
      <c r="E314" s="54">
        <v>1000</v>
      </c>
      <c r="F314" s="31"/>
      <c r="G314" s="31">
        <f t="shared" si="11"/>
        <v>0</v>
      </c>
    </row>
    <row r="315" spans="1:7" ht="12.75">
      <c r="A315" s="64"/>
      <c r="B315" s="147"/>
      <c r="C315" s="131"/>
      <c r="D315" s="80"/>
      <c r="E315" s="55"/>
      <c r="F315" s="24"/>
      <c r="G315" s="24"/>
    </row>
    <row r="316" spans="1:7" ht="12.75">
      <c r="A316" s="64"/>
      <c r="B316" s="65">
        <v>85154</v>
      </c>
      <c r="C316" s="114"/>
      <c r="D316" s="84" t="s">
        <v>16</v>
      </c>
      <c r="E316" s="52">
        <f>SUM(E317:E335)</f>
        <v>380500</v>
      </c>
      <c r="F316" s="28">
        <f>SUM(F317:F335)</f>
        <v>195982.18</v>
      </c>
      <c r="G316" s="28">
        <f t="shared" si="11"/>
        <v>51.50648620236531</v>
      </c>
    </row>
    <row r="317" spans="1:7" ht="25.5">
      <c r="A317" s="64"/>
      <c r="B317" s="68"/>
      <c r="C317" s="116" t="s">
        <v>126</v>
      </c>
      <c r="D317" s="91" t="s">
        <v>127</v>
      </c>
      <c r="E317" s="54">
        <v>23255</v>
      </c>
      <c r="F317" s="31">
        <v>6000</v>
      </c>
      <c r="G317" s="31">
        <f t="shared" si="11"/>
        <v>25.800903031606108</v>
      </c>
    </row>
    <row r="318" spans="1:7" ht="25.5">
      <c r="A318" s="64"/>
      <c r="B318" s="68"/>
      <c r="C318" s="116" t="s">
        <v>94</v>
      </c>
      <c r="D318" s="91" t="s">
        <v>95</v>
      </c>
      <c r="E318" s="45">
        <v>79000</v>
      </c>
      <c r="F318" s="30">
        <v>50000</v>
      </c>
      <c r="G318" s="31">
        <f t="shared" si="11"/>
        <v>63.29113924050633</v>
      </c>
    </row>
    <row r="319" spans="1:7" ht="12.75">
      <c r="A319" s="64"/>
      <c r="B319" s="68"/>
      <c r="C319" s="116" t="s">
        <v>76</v>
      </c>
      <c r="D319" s="82" t="s">
        <v>28</v>
      </c>
      <c r="E319" s="45">
        <v>36000</v>
      </c>
      <c r="F319" s="30">
        <v>19313</v>
      </c>
      <c r="G319" s="31">
        <f t="shared" si="11"/>
        <v>53.647222222222226</v>
      </c>
    </row>
    <row r="320" spans="1:7" ht="12.75">
      <c r="A320" s="64"/>
      <c r="B320" s="68"/>
      <c r="C320" s="116" t="s">
        <v>77</v>
      </c>
      <c r="D320" s="82" t="s">
        <v>128</v>
      </c>
      <c r="E320" s="45">
        <v>3060</v>
      </c>
      <c r="F320" s="30">
        <v>2952.3</v>
      </c>
      <c r="G320" s="31"/>
    </row>
    <row r="321" spans="1:7" ht="12.75">
      <c r="A321" s="64"/>
      <c r="B321" s="68"/>
      <c r="C321" s="116" t="s">
        <v>78</v>
      </c>
      <c r="D321" s="83" t="s">
        <v>30</v>
      </c>
      <c r="E321" s="45">
        <v>11200</v>
      </c>
      <c r="F321" s="30">
        <v>5310.71</v>
      </c>
      <c r="G321" s="31">
        <f t="shared" si="11"/>
        <v>47.417053571428575</v>
      </c>
    </row>
    <row r="322" spans="1:7" ht="12.75">
      <c r="A322" s="64"/>
      <c r="B322" s="68"/>
      <c r="C322" s="116" t="s">
        <v>79</v>
      </c>
      <c r="D322" s="83" t="s">
        <v>40</v>
      </c>
      <c r="E322" s="45">
        <v>1700</v>
      </c>
      <c r="F322" s="30">
        <v>755.4</v>
      </c>
      <c r="G322" s="31">
        <f t="shared" si="11"/>
        <v>44.43529411764706</v>
      </c>
    </row>
    <row r="323" spans="1:7" ht="12.75">
      <c r="A323" s="64"/>
      <c r="B323" s="68"/>
      <c r="C323" s="116" t="s">
        <v>101</v>
      </c>
      <c r="D323" s="82" t="s">
        <v>67</v>
      </c>
      <c r="E323" s="45">
        <v>1000</v>
      </c>
      <c r="F323" s="30">
        <v>604</v>
      </c>
      <c r="G323" s="31">
        <f t="shared" si="11"/>
        <v>60.4</v>
      </c>
    </row>
    <row r="324" spans="1:7" ht="12.75">
      <c r="A324" s="64"/>
      <c r="B324" s="68"/>
      <c r="C324" s="116" t="s">
        <v>142</v>
      </c>
      <c r="D324" s="82" t="s">
        <v>134</v>
      </c>
      <c r="E324" s="45">
        <v>58820</v>
      </c>
      <c r="F324" s="30">
        <v>36516.81</v>
      </c>
      <c r="G324" s="31">
        <f t="shared" si="11"/>
        <v>62.08230193811629</v>
      </c>
    </row>
    <row r="325" spans="1:7" ht="12.75">
      <c r="A325" s="64"/>
      <c r="B325" s="68"/>
      <c r="C325" s="116" t="s">
        <v>73</v>
      </c>
      <c r="D325" s="82" t="s">
        <v>26</v>
      </c>
      <c r="E325" s="45">
        <v>21264</v>
      </c>
      <c r="F325" s="30">
        <v>8349.25</v>
      </c>
      <c r="G325" s="31">
        <f t="shared" si="11"/>
        <v>39.26471971407073</v>
      </c>
    </row>
    <row r="326" spans="1:7" ht="12.75">
      <c r="A326" s="64"/>
      <c r="B326" s="68"/>
      <c r="C326" s="116" t="s">
        <v>80</v>
      </c>
      <c r="D326" s="82" t="s">
        <v>35</v>
      </c>
      <c r="E326" s="45">
        <v>3000</v>
      </c>
      <c r="F326" s="30">
        <v>2145.68</v>
      </c>
      <c r="G326" s="31">
        <f t="shared" si="11"/>
        <v>71.52266666666665</v>
      </c>
    </row>
    <row r="327" spans="1:7" ht="12.75">
      <c r="A327" s="64"/>
      <c r="B327" s="68"/>
      <c r="C327" s="116" t="s">
        <v>72</v>
      </c>
      <c r="D327" s="82" t="s">
        <v>23</v>
      </c>
      <c r="E327" s="45">
        <v>2500</v>
      </c>
      <c r="F327" s="30">
        <v>200</v>
      </c>
      <c r="G327" s="31">
        <f t="shared" si="11"/>
        <v>8</v>
      </c>
    </row>
    <row r="328" spans="1:7" ht="12.75">
      <c r="A328" s="64"/>
      <c r="B328" s="68"/>
      <c r="C328" s="130">
        <v>4280</v>
      </c>
      <c r="D328" s="89" t="s">
        <v>176</v>
      </c>
      <c r="E328" s="45">
        <v>100</v>
      </c>
      <c r="F328" s="30">
        <v>0</v>
      </c>
      <c r="G328" s="31">
        <f t="shared" si="11"/>
        <v>0</v>
      </c>
    </row>
    <row r="329" spans="1:7" ht="12.75">
      <c r="A329" s="64"/>
      <c r="B329" s="67"/>
      <c r="C329" s="117" t="s">
        <v>65</v>
      </c>
      <c r="D329" s="83" t="s">
        <v>24</v>
      </c>
      <c r="E329" s="45">
        <v>82701</v>
      </c>
      <c r="F329" s="30">
        <v>27197.76</v>
      </c>
      <c r="G329" s="31">
        <f t="shared" si="11"/>
        <v>32.88685747451663</v>
      </c>
    </row>
    <row r="330" spans="1:7" ht="25.5">
      <c r="A330" s="64"/>
      <c r="B330" s="67"/>
      <c r="C330" s="109" t="s">
        <v>179</v>
      </c>
      <c r="D330" s="88" t="s">
        <v>180</v>
      </c>
      <c r="E330" s="45">
        <v>1200</v>
      </c>
      <c r="F330" s="30">
        <v>624.83</v>
      </c>
      <c r="G330" s="31">
        <f t="shared" si="11"/>
        <v>52.069166666666675</v>
      </c>
    </row>
    <row r="331" spans="1:7" ht="12.75">
      <c r="A331" s="64"/>
      <c r="B331" s="67"/>
      <c r="C331" s="109" t="s">
        <v>181</v>
      </c>
      <c r="D331" s="88" t="s">
        <v>182</v>
      </c>
      <c r="E331" s="45">
        <v>32200</v>
      </c>
      <c r="F331" s="30">
        <v>15132.84</v>
      </c>
      <c r="G331" s="31">
        <f t="shared" si="11"/>
        <v>46.99639751552795</v>
      </c>
    </row>
    <row r="332" spans="1:7" ht="12.75">
      <c r="A332" s="64"/>
      <c r="B332" s="67"/>
      <c r="C332" s="116" t="s">
        <v>84</v>
      </c>
      <c r="D332" s="82" t="s">
        <v>33</v>
      </c>
      <c r="E332" s="45">
        <v>1900</v>
      </c>
      <c r="F332" s="30">
        <v>59.6</v>
      </c>
      <c r="G332" s="31">
        <f t="shared" si="11"/>
        <v>3.136842105263158</v>
      </c>
    </row>
    <row r="333" spans="1:7" ht="12.75">
      <c r="A333" s="64"/>
      <c r="B333" s="67"/>
      <c r="C333" s="133">
        <v>4440</v>
      </c>
      <c r="D333" s="82" t="s">
        <v>58</v>
      </c>
      <c r="E333" s="45">
        <v>1600</v>
      </c>
      <c r="F333" s="30">
        <v>1200</v>
      </c>
      <c r="G333" s="31">
        <f t="shared" si="11"/>
        <v>75</v>
      </c>
    </row>
    <row r="334" spans="1:7" ht="25.5">
      <c r="A334" s="64"/>
      <c r="B334" s="67"/>
      <c r="C334" s="130">
        <v>4700</v>
      </c>
      <c r="D334" s="89" t="s">
        <v>183</v>
      </c>
      <c r="E334" s="45">
        <v>5000</v>
      </c>
      <c r="F334" s="30">
        <v>4620</v>
      </c>
      <c r="G334" s="31">
        <f t="shared" si="11"/>
        <v>92.4</v>
      </c>
    </row>
    <row r="335" spans="1:7" ht="38.25">
      <c r="A335" s="64"/>
      <c r="B335" s="67"/>
      <c r="C335" s="109" t="s">
        <v>132</v>
      </c>
      <c r="D335" s="89" t="s">
        <v>171</v>
      </c>
      <c r="E335" s="45">
        <v>15000</v>
      </c>
      <c r="F335" s="30">
        <v>15000</v>
      </c>
      <c r="G335" s="31">
        <f t="shared" si="11"/>
        <v>100</v>
      </c>
    </row>
    <row r="336" spans="1:7" ht="12.75">
      <c r="A336" s="64"/>
      <c r="B336" s="67"/>
      <c r="C336" s="148"/>
      <c r="D336" s="56"/>
      <c r="E336" s="45"/>
      <c r="F336" s="30"/>
      <c r="G336" s="31"/>
    </row>
    <row r="337" spans="1:7" ht="12.75">
      <c r="A337" s="64"/>
      <c r="B337" s="149">
        <v>85195</v>
      </c>
      <c r="C337" s="150"/>
      <c r="D337" s="57" t="s">
        <v>4</v>
      </c>
      <c r="E337" s="52">
        <f>SUM(E338:E339)</f>
        <v>10240</v>
      </c>
      <c r="F337" s="27">
        <f>SUM(F338:F339)</f>
        <v>0</v>
      </c>
      <c r="G337" s="28">
        <f t="shared" si="11"/>
        <v>0</v>
      </c>
    </row>
    <row r="338" spans="1:7" ht="12.75">
      <c r="A338" s="64"/>
      <c r="B338" s="151"/>
      <c r="C338" s="152" t="s">
        <v>73</v>
      </c>
      <c r="D338" s="58" t="s">
        <v>26</v>
      </c>
      <c r="E338" s="45">
        <v>240</v>
      </c>
      <c r="F338" s="30">
        <v>0</v>
      </c>
      <c r="G338" s="31">
        <f t="shared" si="11"/>
        <v>0</v>
      </c>
    </row>
    <row r="339" spans="1:7" ht="38.25">
      <c r="A339" s="64"/>
      <c r="B339" s="151"/>
      <c r="C339" s="152" t="s">
        <v>132</v>
      </c>
      <c r="D339" s="59" t="s">
        <v>171</v>
      </c>
      <c r="E339" s="45">
        <v>10000</v>
      </c>
      <c r="F339" s="30">
        <v>0</v>
      </c>
      <c r="G339" s="31">
        <f t="shared" si="11"/>
        <v>0</v>
      </c>
    </row>
    <row r="340" spans="1:7" ht="13.5" thickBot="1">
      <c r="A340" s="69"/>
      <c r="B340" s="70"/>
      <c r="C340" s="122"/>
      <c r="D340" s="86"/>
      <c r="E340" s="60"/>
      <c r="F340" s="38"/>
      <c r="G340" s="39"/>
    </row>
    <row r="341" spans="1:7" ht="14.25">
      <c r="A341" s="62">
        <v>852</v>
      </c>
      <c r="B341" s="63"/>
      <c r="C341" s="139"/>
      <c r="D341" s="77" t="s">
        <v>150</v>
      </c>
      <c r="E341" s="61">
        <f>E367+E389+E392+E396+E399+E422+E436+E342+E345</f>
        <v>16808610</v>
      </c>
      <c r="F341" s="22">
        <f>F367+F389+F392+F396+F399+F422+F436+F342+F345</f>
        <v>6929934.129999999</v>
      </c>
      <c r="G341" s="22">
        <f aca="true" t="shared" si="12" ref="G341:G387">(F341*100)/E341</f>
        <v>41.22847832152688</v>
      </c>
    </row>
    <row r="342" spans="1:7" ht="12.75">
      <c r="A342" s="64"/>
      <c r="B342" s="65">
        <v>85202</v>
      </c>
      <c r="C342" s="134"/>
      <c r="D342" s="84" t="s">
        <v>144</v>
      </c>
      <c r="E342" s="52">
        <f>SUM(E343)</f>
        <v>90000</v>
      </c>
      <c r="F342" s="28">
        <f>SUM(F343)</f>
        <v>51110.6</v>
      </c>
      <c r="G342" s="28">
        <f t="shared" si="12"/>
        <v>56.78955555555556</v>
      </c>
    </row>
    <row r="343" spans="1:7" ht="25.5">
      <c r="A343" s="64"/>
      <c r="B343" s="66"/>
      <c r="C343" s="133">
        <v>4330</v>
      </c>
      <c r="D343" s="91" t="s">
        <v>145</v>
      </c>
      <c r="E343" s="54">
        <v>90000</v>
      </c>
      <c r="F343" s="31">
        <v>51110.6</v>
      </c>
      <c r="G343" s="31">
        <f t="shared" si="12"/>
        <v>56.78955555555556</v>
      </c>
    </row>
    <row r="344" spans="1:7" ht="12.75">
      <c r="A344" s="64"/>
      <c r="B344" s="66"/>
      <c r="C344" s="133"/>
      <c r="D344" s="91"/>
      <c r="E344" s="54"/>
      <c r="F344" s="31"/>
      <c r="G344" s="31"/>
    </row>
    <row r="345" spans="1:7" ht="12.75">
      <c r="A345" s="64"/>
      <c r="B345" s="65">
        <v>85203</v>
      </c>
      <c r="C345" s="134"/>
      <c r="D345" s="81" t="s">
        <v>164</v>
      </c>
      <c r="E345" s="52">
        <f>SUM(E346:E365)</f>
        <v>406310</v>
      </c>
      <c r="F345" s="28">
        <f>SUM(F346:F365)</f>
        <v>184134.84</v>
      </c>
      <c r="G345" s="28">
        <f t="shared" si="12"/>
        <v>45.318805837907014</v>
      </c>
    </row>
    <row r="346" spans="1:7" ht="12.75">
      <c r="A346" s="64"/>
      <c r="B346" s="66"/>
      <c r="C346" s="133">
        <v>4010</v>
      </c>
      <c r="D346" s="91" t="s">
        <v>28</v>
      </c>
      <c r="E346" s="54">
        <v>192483</v>
      </c>
      <c r="F346" s="31">
        <v>90098.25</v>
      </c>
      <c r="G346" s="31">
        <f t="shared" si="12"/>
        <v>46.80841944483409</v>
      </c>
    </row>
    <row r="347" spans="1:7" ht="12.75">
      <c r="A347" s="64"/>
      <c r="B347" s="66"/>
      <c r="C347" s="133">
        <v>4040</v>
      </c>
      <c r="D347" s="91" t="s">
        <v>29</v>
      </c>
      <c r="E347" s="54">
        <v>5227</v>
      </c>
      <c r="F347" s="31">
        <v>5227</v>
      </c>
      <c r="G347" s="31">
        <f t="shared" si="12"/>
        <v>100</v>
      </c>
    </row>
    <row r="348" spans="1:7" ht="12.75">
      <c r="A348" s="64"/>
      <c r="B348" s="66"/>
      <c r="C348" s="133">
        <v>4110</v>
      </c>
      <c r="D348" s="91" t="s">
        <v>30</v>
      </c>
      <c r="E348" s="54">
        <v>33500</v>
      </c>
      <c r="F348" s="31">
        <v>16205.57</v>
      </c>
      <c r="G348" s="31">
        <f t="shared" si="12"/>
        <v>48.37483582089552</v>
      </c>
    </row>
    <row r="349" spans="1:7" ht="12.75">
      <c r="A349" s="64"/>
      <c r="B349" s="66"/>
      <c r="C349" s="133">
        <v>4120</v>
      </c>
      <c r="D349" s="91" t="s">
        <v>40</v>
      </c>
      <c r="E349" s="54">
        <v>8400</v>
      </c>
      <c r="F349" s="31">
        <v>2276.54</v>
      </c>
      <c r="G349" s="31">
        <f t="shared" si="12"/>
        <v>27.101666666666667</v>
      </c>
    </row>
    <row r="350" spans="1:7" ht="12.75">
      <c r="A350" s="64"/>
      <c r="B350" s="66"/>
      <c r="C350" s="133">
        <v>4140</v>
      </c>
      <c r="D350" s="91" t="s">
        <v>67</v>
      </c>
      <c r="E350" s="54">
        <v>3200</v>
      </c>
      <c r="F350" s="31">
        <v>2034</v>
      </c>
      <c r="G350" s="31">
        <f t="shared" si="12"/>
        <v>63.5625</v>
      </c>
    </row>
    <row r="351" spans="1:7" ht="12.75">
      <c r="A351" s="64"/>
      <c r="B351" s="66"/>
      <c r="C351" s="133">
        <v>4170</v>
      </c>
      <c r="D351" s="91" t="s">
        <v>134</v>
      </c>
      <c r="E351" s="54">
        <v>15600</v>
      </c>
      <c r="F351" s="31">
        <v>3300.13</v>
      </c>
      <c r="G351" s="31">
        <f t="shared" si="12"/>
        <v>21.154679487179486</v>
      </c>
    </row>
    <row r="352" spans="1:7" ht="12.75">
      <c r="A352" s="64"/>
      <c r="B352" s="66"/>
      <c r="C352" s="133">
        <v>4210</v>
      </c>
      <c r="D352" s="91" t="s">
        <v>26</v>
      </c>
      <c r="E352" s="54">
        <v>13800</v>
      </c>
      <c r="F352" s="31">
        <v>4952.51</v>
      </c>
      <c r="G352" s="31">
        <f t="shared" si="12"/>
        <v>35.88775362318841</v>
      </c>
    </row>
    <row r="353" spans="1:7" ht="12.75">
      <c r="A353" s="64"/>
      <c r="B353" s="66"/>
      <c r="C353" s="119">
        <v>4220</v>
      </c>
      <c r="D353" s="98" t="s">
        <v>192</v>
      </c>
      <c r="E353" s="54">
        <v>6000</v>
      </c>
      <c r="F353" s="31">
        <v>1048.97</v>
      </c>
      <c r="G353" s="31">
        <f t="shared" si="12"/>
        <v>17.482833333333332</v>
      </c>
    </row>
    <row r="354" spans="1:7" ht="12.75">
      <c r="A354" s="64"/>
      <c r="B354" s="66"/>
      <c r="C354" s="133">
        <v>4260</v>
      </c>
      <c r="D354" s="91" t="s">
        <v>35</v>
      </c>
      <c r="E354" s="54">
        <v>22500</v>
      </c>
      <c r="F354" s="31">
        <v>15339.91</v>
      </c>
      <c r="G354" s="31">
        <f t="shared" si="12"/>
        <v>68.17737777777778</v>
      </c>
    </row>
    <row r="355" spans="1:7" ht="12.75">
      <c r="A355" s="64"/>
      <c r="B355" s="66"/>
      <c r="C355" s="133">
        <v>4270</v>
      </c>
      <c r="D355" s="91" t="s">
        <v>23</v>
      </c>
      <c r="E355" s="54">
        <v>8000</v>
      </c>
      <c r="F355" s="31">
        <v>1595</v>
      </c>
      <c r="G355" s="31">
        <f t="shared" si="12"/>
        <v>19.9375</v>
      </c>
    </row>
    <row r="356" spans="1:7" ht="12.75">
      <c r="A356" s="64"/>
      <c r="B356" s="66"/>
      <c r="C356" s="130">
        <v>4280</v>
      </c>
      <c r="D356" s="98" t="s">
        <v>176</v>
      </c>
      <c r="E356" s="54">
        <v>500</v>
      </c>
      <c r="F356" s="31">
        <v>40</v>
      </c>
      <c r="G356" s="31">
        <f t="shared" si="12"/>
        <v>8</v>
      </c>
    </row>
    <row r="357" spans="1:7" ht="12.75">
      <c r="A357" s="64"/>
      <c r="B357" s="66"/>
      <c r="C357" s="133">
        <v>4300</v>
      </c>
      <c r="D357" s="91" t="s">
        <v>24</v>
      </c>
      <c r="E357" s="54">
        <v>30000</v>
      </c>
      <c r="F357" s="31">
        <v>15253</v>
      </c>
      <c r="G357" s="31">
        <f t="shared" si="12"/>
        <v>50.843333333333334</v>
      </c>
    </row>
    <row r="358" spans="1:7" ht="12.75">
      <c r="A358" s="64"/>
      <c r="B358" s="66"/>
      <c r="C358" s="133">
        <v>4350</v>
      </c>
      <c r="D358" s="82" t="s">
        <v>193</v>
      </c>
      <c r="E358" s="54">
        <v>1200</v>
      </c>
      <c r="F358" s="31">
        <v>193.7</v>
      </c>
      <c r="G358" s="31">
        <f t="shared" si="12"/>
        <v>16.141666666666666</v>
      </c>
    </row>
    <row r="359" spans="1:7" ht="25.5">
      <c r="A359" s="64"/>
      <c r="B359" s="66"/>
      <c r="C359" s="109" t="s">
        <v>179</v>
      </c>
      <c r="D359" s="99" t="s">
        <v>180</v>
      </c>
      <c r="E359" s="54">
        <v>4600</v>
      </c>
      <c r="F359" s="31">
        <v>1405.96</v>
      </c>
      <c r="G359" s="31">
        <f t="shared" si="12"/>
        <v>30.564347826086955</v>
      </c>
    </row>
    <row r="360" spans="1:7" ht="12.75">
      <c r="A360" s="64"/>
      <c r="B360" s="66"/>
      <c r="C360" s="109" t="s">
        <v>181</v>
      </c>
      <c r="D360" s="99" t="s">
        <v>182</v>
      </c>
      <c r="E360" s="54">
        <v>50400</v>
      </c>
      <c r="F360" s="31">
        <v>21257.5</v>
      </c>
      <c r="G360" s="31">
        <f t="shared" si="12"/>
        <v>42.17757936507937</v>
      </c>
    </row>
    <row r="361" spans="1:7" ht="12.75">
      <c r="A361" s="64"/>
      <c r="B361" s="66"/>
      <c r="C361" s="116" t="s">
        <v>84</v>
      </c>
      <c r="D361" s="82" t="s">
        <v>33</v>
      </c>
      <c r="E361" s="54">
        <v>1600</v>
      </c>
      <c r="F361" s="31">
        <v>93.8</v>
      </c>
      <c r="G361" s="31">
        <f t="shared" si="12"/>
        <v>5.8625</v>
      </c>
    </row>
    <row r="362" spans="1:7" ht="12.75">
      <c r="A362" s="64"/>
      <c r="B362" s="66"/>
      <c r="C362" s="116" t="s">
        <v>81</v>
      </c>
      <c r="D362" s="82" t="s">
        <v>36</v>
      </c>
      <c r="E362" s="54">
        <v>700</v>
      </c>
      <c r="F362" s="31">
        <v>63</v>
      </c>
      <c r="G362" s="31">
        <f t="shared" si="12"/>
        <v>9</v>
      </c>
    </row>
    <row r="363" spans="1:7" ht="12.75">
      <c r="A363" s="64"/>
      <c r="B363" s="66"/>
      <c r="C363" s="133">
        <v>4440</v>
      </c>
      <c r="D363" s="91" t="s">
        <v>58</v>
      </c>
      <c r="E363" s="54">
        <v>4600</v>
      </c>
      <c r="F363" s="31">
        <v>3450</v>
      </c>
      <c r="G363" s="31">
        <f t="shared" si="12"/>
        <v>75</v>
      </c>
    </row>
    <row r="364" spans="1:7" ht="25.5">
      <c r="A364" s="64"/>
      <c r="B364" s="66"/>
      <c r="C364" s="130">
        <v>4700</v>
      </c>
      <c r="D364" s="98" t="s">
        <v>183</v>
      </c>
      <c r="E364" s="54">
        <v>3000</v>
      </c>
      <c r="F364" s="31">
        <v>300</v>
      </c>
      <c r="G364" s="31">
        <f t="shared" si="12"/>
        <v>10</v>
      </c>
    </row>
    <row r="365" spans="1:7" ht="25.5">
      <c r="A365" s="64"/>
      <c r="B365" s="66"/>
      <c r="C365" s="109" t="s">
        <v>186</v>
      </c>
      <c r="D365" s="98" t="s">
        <v>187</v>
      </c>
      <c r="E365" s="54">
        <v>1000</v>
      </c>
      <c r="F365" s="31"/>
      <c r="G365" s="31"/>
    </row>
    <row r="366" spans="1:7" ht="12.75">
      <c r="A366" s="64"/>
      <c r="B366" s="67"/>
      <c r="C366" s="153"/>
      <c r="D366" s="80"/>
      <c r="E366" s="55"/>
      <c r="F366" s="24"/>
      <c r="G366" s="24"/>
    </row>
    <row r="367" spans="1:7" ht="12.75">
      <c r="A367" s="64"/>
      <c r="B367" s="65">
        <v>85212</v>
      </c>
      <c r="C367" s="134"/>
      <c r="D367" s="84" t="s">
        <v>151</v>
      </c>
      <c r="E367" s="52">
        <f>SUM(E368:E387)</f>
        <v>12000000</v>
      </c>
      <c r="F367" s="28">
        <f>SUM(F368:F387)</f>
        <v>4708829.25</v>
      </c>
      <c r="G367" s="28">
        <f t="shared" si="12"/>
        <v>39.24024375</v>
      </c>
    </row>
    <row r="368" spans="1:7" ht="12.75">
      <c r="A368" s="64"/>
      <c r="B368" s="68"/>
      <c r="C368" s="116" t="s">
        <v>75</v>
      </c>
      <c r="D368" s="82" t="s">
        <v>60</v>
      </c>
      <c r="E368" s="54">
        <v>500</v>
      </c>
      <c r="F368" s="31">
        <v>200</v>
      </c>
      <c r="G368" s="31"/>
    </row>
    <row r="369" spans="1:7" ht="12.75">
      <c r="A369" s="64"/>
      <c r="B369" s="67"/>
      <c r="C369" s="116" t="s">
        <v>129</v>
      </c>
      <c r="D369" s="82" t="s">
        <v>68</v>
      </c>
      <c r="E369" s="45">
        <v>11601470</v>
      </c>
      <c r="F369" s="30">
        <v>4519063.77</v>
      </c>
      <c r="G369" s="31">
        <f t="shared" si="12"/>
        <v>38.95251006984459</v>
      </c>
    </row>
    <row r="370" spans="1:7" ht="12.75">
      <c r="A370" s="64"/>
      <c r="B370" s="67"/>
      <c r="C370" s="116" t="s">
        <v>76</v>
      </c>
      <c r="D370" s="82" t="s">
        <v>28</v>
      </c>
      <c r="E370" s="45">
        <v>137400</v>
      </c>
      <c r="F370" s="30">
        <v>72304.55</v>
      </c>
      <c r="G370" s="31">
        <f t="shared" si="12"/>
        <v>52.62339883551674</v>
      </c>
    </row>
    <row r="371" spans="1:7" ht="12.75">
      <c r="A371" s="64"/>
      <c r="B371" s="67"/>
      <c r="C371" s="116" t="s">
        <v>77</v>
      </c>
      <c r="D371" s="82" t="s">
        <v>128</v>
      </c>
      <c r="E371" s="45">
        <v>9100</v>
      </c>
      <c r="F371" s="30">
        <v>9071.97</v>
      </c>
      <c r="G371" s="31">
        <f t="shared" si="12"/>
        <v>99.691978021978</v>
      </c>
    </row>
    <row r="372" spans="1:7" ht="12.75">
      <c r="A372" s="64"/>
      <c r="B372" s="67"/>
      <c r="C372" s="116" t="s">
        <v>78</v>
      </c>
      <c r="D372" s="82" t="s">
        <v>30</v>
      </c>
      <c r="E372" s="45">
        <v>133100</v>
      </c>
      <c r="F372" s="30">
        <v>68938.61</v>
      </c>
      <c r="G372" s="31">
        <f t="shared" si="12"/>
        <v>51.79459804658152</v>
      </c>
    </row>
    <row r="373" spans="1:7" ht="12.75">
      <c r="A373" s="64"/>
      <c r="B373" s="67"/>
      <c r="C373" s="116" t="s">
        <v>79</v>
      </c>
      <c r="D373" s="82" t="s">
        <v>40</v>
      </c>
      <c r="E373" s="45">
        <v>3430</v>
      </c>
      <c r="F373" s="30">
        <v>1956.74</v>
      </c>
      <c r="G373" s="31">
        <f t="shared" si="12"/>
        <v>57.047813411078714</v>
      </c>
    </row>
    <row r="374" spans="1:7" ht="12.75">
      <c r="A374" s="64"/>
      <c r="B374" s="67"/>
      <c r="C374" s="133">
        <v>4140</v>
      </c>
      <c r="D374" s="91" t="s">
        <v>67</v>
      </c>
      <c r="E374" s="45">
        <v>3000</v>
      </c>
      <c r="F374" s="30">
        <v>1812</v>
      </c>
      <c r="G374" s="31">
        <f t="shared" si="12"/>
        <v>60.4</v>
      </c>
    </row>
    <row r="375" spans="1:7" ht="12.75">
      <c r="A375" s="64"/>
      <c r="B375" s="67"/>
      <c r="C375" s="116" t="s">
        <v>142</v>
      </c>
      <c r="D375" s="82" t="s">
        <v>134</v>
      </c>
      <c r="E375" s="45">
        <v>5000</v>
      </c>
      <c r="F375" s="30">
        <v>0</v>
      </c>
      <c r="G375" s="31">
        <f t="shared" si="12"/>
        <v>0</v>
      </c>
    </row>
    <row r="376" spans="1:7" ht="12.75">
      <c r="A376" s="64"/>
      <c r="B376" s="67"/>
      <c r="C376" s="116" t="s">
        <v>73</v>
      </c>
      <c r="D376" s="82" t="s">
        <v>26</v>
      </c>
      <c r="E376" s="45">
        <v>38000</v>
      </c>
      <c r="F376" s="30">
        <v>4740.73</v>
      </c>
      <c r="G376" s="31">
        <f t="shared" si="12"/>
        <v>12.475605263157894</v>
      </c>
    </row>
    <row r="377" spans="1:7" ht="12.75">
      <c r="A377" s="64"/>
      <c r="B377" s="67"/>
      <c r="C377" s="133">
        <v>4260</v>
      </c>
      <c r="D377" s="91" t="s">
        <v>35</v>
      </c>
      <c r="E377" s="45">
        <v>5000</v>
      </c>
      <c r="F377" s="30">
        <v>0</v>
      </c>
      <c r="G377" s="31">
        <f t="shared" si="12"/>
        <v>0</v>
      </c>
    </row>
    <row r="378" spans="1:7" ht="12.75">
      <c r="A378" s="64"/>
      <c r="B378" s="67"/>
      <c r="C378" s="116" t="s">
        <v>72</v>
      </c>
      <c r="D378" s="82" t="s">
        <v>23</v>
      </c>
      <c r="E378" s="45">
        <v>5000</v>
      </c>
      <c r="F378" s="30">
        <v>427</v>
      </c>
      <c r="G378" s="31">
        <f t="shared" si="12"/>
        <v>8.54</v>
      </c>
    </row>
    <row r="379" spans="1:7" ht="12.75">
      <c r="A379" s="64"/>
      <c r="B379" s="67"/>
      <c r="C379" s="130">
        <v>4280</v>
      </c>
      <c r="D379" s="98" t="s">
        <v>176</v>
      </c>
      <c r="E379" s="45">
        <v>1000</v>
      </c>
      <c r="F379" s="30">
        <v>180</v>
      </c>
      <c r="G379" s="31">
        <f t="shared" si="12"/>
        <v>18</v>
      </c>
    </row>
    <row r="380" spans="1:7" ht="12.75">
      <c r="A380" s="64"/>
      <c r="B380" s="67"/>
      <c r="C380" s="116" t="s">
        <v>65</v>
      </c>
      <c r="D380" s="82" t="s">
        <v>24</v>
      </c>
      <c r="E380" s="45">
        <v>36500</v>
      </c>
      <c r="F380" s="30">
        <v>24719.34</v>
      </c>
      <c r="G380" s="31">
        <f t="shared" si="12"/>
        <v>67.7242191780822</v>
      </c>
    </row>
    <row r="381" spans="1:7" ht="25.5">
      <c r="A381" s="64"/>
      <c r="B381" s="67"/>
      <c r="C381" s="109" t="s">
        <v>179</v>
      </c>
      <c r="D381" s="99" t="s">
        <v>180</v>
      </c>
      <c r="E381" s="45">
        <v>9000</v>
      </c>
      <c r="F381" s="30">
        <v>2824.74</v>
      </c>
      <c r="G381" s="31">
        <f t="shared" si="12"/>
        <v>31.386</v>
      </c>
    </row>
    <row r="382" spans="1:7" ht="12.75">
      <c r="A382" s="64"/>
      <c r="B382" s="67"/>
      <c r="C382" s="109" t="s">
        <v>181</v>
      </c>
      <c r="D382" s="99" t="s">
        <v>182</v>
      </c>
      <c r="E382" s="45">
        <v>3000</v>
      </c>
      <c r="F382" s="30">
        <v>0</v>
      </c>
      <c r="G382" s="31">
        <f t="shared" si="12"/>
        <v>0</v>
      </c>
    </row>
    <row r="383" spans="1:7" ht="12.75">
      <c r="A383" s="64"/>
      <c r="B383" s="67"/>
      <c r="C383" s="116" t="s">
        <v>84</v>
      </c>
      <c r="D383" s="82" t="s">
        <v>33</v>
      </c>
      <c r="E383" s="45">
        <v>1000</v>
      </c>
      <c r="F383" s="30">
        <v>89.8</v>
      </c>
      <c r="G383" s="31">
        <f t="shared" si="12"/>
        <v>8.98</v>
      </c>
    </row>
    <row r="384" spans="1:7" ht="12.75">
      <c r="A384" s="64"/>
      <c r="B384" s="67"/>
      <c r="C384" s="116" t="s">
        <v>81</v>
      </c>
      <c r="D384" s="82" t="s">
        <v>36</v>
      </c>
      <c r="E384" s="45">
        <v>1000</v>
      </c>
      <c r="F384" s="30">
        <v>0</v>
      </c>
      <c r="G384" s="31">
        <f t="shared" si="12"/>
        <v>0</v>
      </c>
    </row>
    <row r="385" spans="1:7" ht="12.75">
      <c r="A385" s="64"/>
      <c r="B385" s="67"/>
      <c r="C385" s="116" t="s">
        <v>85</v>
      </c>
      <c r="D385" s="82" t="s">
        <v>58</v>
      </c>
      <c r="E385" s="45">
        <v>5500</v>
      </c>
      <c r="F385" s="30">
        <v>500</v>
      </c>
      <c r="G385" s="31">
        <f t="shared" si="12"/>
        <v>9.090909090909092</v>
      </c>
    </row>
    <row r="386" spans="1:7" ht="25.5">
      <c r="A386" s="64"/>
      <c r="B386" s="67"/>
      <c r="C386" s="130">
        <v>4700</v>
      </c>
      <c r="D386" s="98" t="s">
        <v>183</v>
      </c>
      <c r="E386" s="45">
        <v>1000</v>
      </c>
      <c r="F386" s="30">
        <v>1000</v>
      </c>
      <c r="G386" s="31">
        <f t="shared" si="12"/>
        <v>100</v>
      </c>
    </row>
    <row r="387" spans="1:7" ht="25.5">
      <c r="A387" s="64"/>
      <c r="B387" s="67"/>
      <c r="C387" s="109" t="s">
        <v>186</v>
      </c>
      <c r="D387" s="98" t="s">
        <v>187</v>
      </c>
      <c r="E387" s="45">
        <v>1000</v>
      </c>
      <c r="F387" s="30">
        <v>1000</v>
      </c>
      <c r="G387" s="31">
        <f t="shared" si="12"/>
        <v>100</v>
      </c>
    </row>
    <row r="388" spans="1:7" ht="12.75">
      <c r="A388" s="64"/>
      <c r="B388" s="67"/>
      <c r="C388" s="116"/>
      <c r="D388" s="82"/>
      <c r="E388" s="45"/>
      <c r="F388" s="30"/>
      <c r="G388" s="31"/>
    </row>
    <row r="389" spans="1:7" ht="25.5">
      <c r="A389" s="64"/>
      <c r="B389" s="65">
        <v>85213</v>
      </c>
      <c r="C389" s="114"/>
      <c r="D389" s="81" t="s">
        <v>111</v>
      </c>
      <c r="E389" s="52">
        <f>SUM(E390)</f>
        <v>55000</v>
      </c>
      <c r="F389" s="28">
        <f>SUM(F390)</f>
        <v>30209.14</v>
      </c>
      <c r="G389" s="28">
        <f>(F389*100)/E389</f>
        <v>54.92570909090909</v>
      </c>
    </row>
    <row r="390" spans="1:7" ht="12.75">
      <c r="A390" s="64"/>
      <c r="B390" s="67"/>
      <c r="C390" s="116" t="s">
        <v>112</v>
      </c>
      <c r="D390" s="82" t="s">
        <v>113</v>
      </c>
      <c r="E390" s="45">
        <v>55000</v>
      </c>
      <c r="F390" s="30">
        <v>30209.14</v>
      </c>
      <c r="G390" s="31">
        <f>(F390*100)/E390</f>
        <v>54.92570909090909</v>
      </c>
    </row>
    <row r="391" spans="1:7" ht="12.75">
      <c r="A391" s="64"/>
      <c r="B391" s="67"/>
      <c r="C391" s="153"/>
      <c r="D391" s="85"/>
      <c r="E391" s="45"/>
      <c r="F391" s="30"/>
      <c r="G391" s="31"/>
    </row>
    <row r="392" spans="1:7" ht="12.75">
      <c r="A392" s="64"/>
      <c r="B392" s="65">
        <v>85214</v>
      </c>
      <c r="C392" s="134"/>
      <c r="D392" s="84" t="s">
        <v>152</v>
      </c>
      <c r="E392" s="52">
        <f>SUM(E393:E394)</f>
        <v>1110000</v>
      </c>
      <c r="F392" s="28">
        <f>SUM(F393:F394)</f>
        <v>457502.50999999995</v>
      </c>
      <c r="G392" s="28">
        <f>(F392*100)/E392</f>
        <v>41.21644234234233</v>
      </c>
    </row>
    <row r="393" spans="1:7" ht="12.75">
      <c r="A393" s="64"/>
      <c r="B393" s="67"/>
      <c r="C393" s="153">
        <v>3110</v>
      </c>
      <c r="D393" s="85" t="s">
        <v>68</v>
      </c>
      <c r="E393" s="45">
        <v>1090000</v>
      </c>
      <c r="F393" s="30">
        <v>453927.41</v>
      </c>
      <c r="G393" s="31">
        <f>(F393*100)/E393</f>
        <v>41.644716513761466</v>
      </c>
    </row>
    <row r="394" spans="1:7" ht="12.75">
      <c r="A394" s="64"/>
      <c r="B394" s="67"/>
      <c r="C394" s="153">
        <v>4300</v>
      </c>
      <c r="D394" s="82" t="s">
        <v>24</v>
      </c>
      <c r="E394" s="45">
        <v>20000</v>
      </c>
      <c r="F394" s="30">
        <v>3575.1</v>
      </c>
      <c r="G394" s="31">
        <f>(F394*100)/E394</f>
        <v>17.8755</v>
      </c>
    </row>
    <row r="395" spans="1:7" ht="12.75">
      <c r="A395" s="64"/>
      <c r="B395" s="67"/>
      <c r="C395" s="153"/>
      <c r="D395" s="85"/>
      <c r="E395" s="45"/>
      <c r="F395" s="30"/>
      <c r="G395" s="31"/>
    </row>
    <row r="396" spans="1:7" ht="12.75">
      <c r="A396" s="64"/>
      <c r="B396" s="65">
        <v>85215</v>
      </c>
      <c r="C396" s="134"/>
      <c r="D396" s="81" t="s">
        <v>47</v>
      </c>
      <c r="E396" s="52">
        <f>SUM(E397)</f>
        <v>900000</v>
      </c>
      <c r="F396" s="28">
        <f>SUM(F397)</f>
        <v>400068.36</v>
      </c>
      <c r="G396" s="28">
        <f>(F396*100)/E396</f>
        <v>44.45204</v>
      </c>
    </row>
    <row r="397" spans="1:7" ht="12.75">
      <c r="A397" s="64"/>
      <c r="B397" s="67"/>
      <c r="C397" s="153">
        <v>3110</v>
      </c>
      <c r="D397" s="85" t="s">
        <v>68</v>
      </c>
      <c r="E397" s="45">
        <v>900000</v>
      </c>
      <c r="F397" s="30">
        <v>400068.36</v>
      </c>
      <c r="G397" s="31">
        <f>(F397*100)/E397</f>
        <v>44.45204</v>
      </c>
    </row>
    <row r="398" spans="1:7" ht="12.75">
      <c r="A398" s="64"/>
      <c r="B398" s="67"/>
      <c r="C398" s="153"/>
      <c r="D398" s="83"/>
      <c r="E398" s="45"/>
      <c r="F398" s="30"/>
      <c r="G398" s="31"/>
    </row>
    <row r="399" spans="1:7" ht="12.75">
      <c r="A399" s="64"/>
      <c r="B399" s="65">
        <v>85219</v>
      </c>
      <c r="C399" s="134"/>
      <c r="D399" s="84" t="s">
        <v>17</v>
      </c>
      <c r="E399" s="52">
        <f>SUM(E400:E420)</f>
        <v>1155100</v>
      </c>
      <c r="F399" s="28">
        <f>SUM(F400:F420)</f>
        <v>540552.01</v>
      </c>
      <c r="G399" s="28">
        <f aca="true" t="shared" si="13" ref="G399:G420">(F399*100)/E399</f>
        <v>46.79698813955502</v>
      </c>
    </row>
    <row r="400" spans="1:7" ht="12.75">
      <c r="A400" s="64"/>
      <c r="B400" s="68"/>
      <c r="C400" s="116" t="s">
        <v>75</v>
      </c>
      <c r="D400" s="82" t="s">
        <v>60</v>
      </c>
      <c r="E400" s="54">
        <v>1000</v>
      </c>
      <c r="F400" s="31">
        <v>450</v>
      </c>
      <c r="G400" s="31">
        <f t="shared" si="13"/>
        <v>45</v>
      </c>
    </row>
    <row r="401" spans="1:7" ht="12.75">
      <c r="A401" s="64"/>
      <c r="B401" s="67"/>
      <c r="C401" s="116" t="s">
        <v>76</v>
      </c>
      <c r="D401" s="82" t="s">
        <v>28</v>
      </c>
      <c r="E401" s="45">
        <v>728870</v>
      </c>
      <c r="F401" s="30">
        <v>315213.13</v>
      </c>
      <c r="G401" s="31">
        <f t="shared" si="13"/>
        <v>43.24682453661147</v>
      </c>
    </row>
    <row r="402" spans="1:7" ht="12.75">
      <c r="A402" s="64"/>
      <c r="B402" s="67"/>
      <c r="C402" s="116" t="s">
        <v>77</v>
      </c>
      <c r="D402" s="82" t="s">
        <v>29</v>
      </c>
      <c r="E402" s="45">
        <v>52846</v>
      </c>
      <c r="F402" s="30">
        <v>52846</v>
      </c>
      <c r="G402" s="31">
        <f t="shared" si="13"/>
        <v>100</v>
      </c>
    </row>
    <row r="403" spans="1:7" ht="12.75">
      <c r="A403" s="64"/>
      <c r="B403" s="67"/>
      <c r="C403" s="116" t="s">
        <v>78</v>
      </c>
      <c r="D403" s="82" t="s">
        <v>30</v>
      </c>
      <c r="E403" s="45">
        <v>110000</v>
      </c>
      <c r="F403" s="30">
        <v>63078.34</v>
      </c>
      <c r="G403" s="31">
        <f t="shared" si="13"/>
        <v>57.343945454545455</v>
      </c>
    </row>
    <row r="404" spans="1:7" ht="12.75">
      <c r="A404" s="64"/>
      <c r="B404" s="67"/>
      <c r="C404" s="116" t="s">
        <v>79</v>
      </c>
      <c r="D404" s="82" t="s">
        <v>40</v>
      </c>
      <c r="E404" s="45">
        <v>15784</v>
      </c>
      <c r="F404" s="30">
        <v>8883.21</v>
      </c>
      <c r="G404" s="31">
        <f t="shared" si="13"/>
        <v>56.279840344652804</v>
      </c>
    </row>
    <row r="405" spans="1:7" ht="12.75">
      <c r="A405" s="64"/>
      <c r="B405" s="67"/>
      <c r="C405" s="116" t="s">
        <v>101</v>
      </c>
      <c r="D405" s="82" t="s">
        <v>67</v>
      </c>
      <c r="E405" s="45">
        <v>13000</v>
      </c>
      <c r="F405" s="30">
        <v>7355</v>
      </c>
      <c r="G405" s="31">
        <f t="shared" si="13"/>
        <v>56.57692307692308</v>
      </c>
    </row>
    <row r="406" spans="1:7" ht="12.75">
      <c r="A406" s="64"/>
      <c r="B406" s="67"/>
      <c r="C406" s="116" t="s">
        <v>142</v>
      </c>
      <c r="D406" s="82" t="s">
        <v>134</v>
      </c>
      <c r="E406" s="45">
        <v>20000</v>
      </c>
      <c r="F406" s="30">
        <v>8009.72</v>
      </c>
      <c r="G406" s="31">
        <f t="shared" si="13"/>
        <v>40.0486</v>
      </c>
    </row>
    <row r="407" spans="1:7" ht="12.75">
      <c r="A407" s="64"/>
      <c r="B407" s="67"/>
      <c r="C407" s="116" t="s">
        <v>73</v>
      </c>
      <c r="D407" s="82" t="s">
        <v>26</v>
      </c>
      <c r="E407" s="45">
        <v>55000</v>
      </c>
      <c r="F407" s="30">
        <v>20565.21</v>
      </c>
      <c r="G407" s="31">
        <f t="shared" si="13"/>
        <v>37.39129090909091</v>
      </c>
    </row>
    <row r="408" spans="1:7" ht="12.75">
      <c r="A408" s="64"/>
      <c r="B408" s="67"/>
      <c r="C408" s="116" t="s">
        <v>80</v>
      </c>
      <c r="D408" s="82" t="s">
        <v>35</v>
      </c>
      <c r="E408" s="45">
        <v>24000</v>
      </c>
      <c r="F408" s="30">
        <v>9388.29</v>
      </c>
      <c r="G408" s="31">
        <f t="shared" si="13"/>
        <v>39.117875000000005</v>
      </c>
    </row>
    <row r="409" spans="1:7" ht="12.75">
      <c r="A409" s="64"/>
      <c r="B409" s="67"/>
      <c r="C409" s="116" t="s">
        <v>72</v>
      </c>
      <c r="D409" s="82" t="s">
        <v>23</v>
      </c>
      <c r="E409" s="45">
        <v>10000</v>
      </c>
      <c r="F409" s="30">
        <v>3856.59</v>
      </c>
      <c r="G409" s="31">
        <f t="shared" si="13"/>
        <v>38.5659</v>
      </c>
    </row>
    <row r="410" spans="1:7" ht="12.75">
      <c r="A410" s="64"/>
      <c r="B410" s="67"/>
      <c r="C410" s="130">
        <v>4280</v>
      </c>
      <c r="D410" s="98" t="s">
        <v>176</v>
      </c>
      <c r="E410" s="45">
        <v>2000</v>
      </c>
      <c r="F410" s="30">
        <v>860</v>
      </c>
      <c r="G410" s="31">
        <f t="shared" si="13"/>
        <v>43</v>
      </c>
    </row>
    <row r="411" spans="1:7" ht="12.75">
      <c r="A411" s="64"/>
      <c r="B411" s="67"/>
      <c r="C411" s="116" t="s">
        <v>65</v>
      </c>
      <c r="D411" s="82" t="s">
        <v>24</v>
      </c>
      <c r="E411" s="45">
        <v>39000</v>
      </c>
      <c r="F411" s="30">
        <v>12382.79</v>
      </c>
      <c r="G411" s="31">
        <f t="shared" si="13"/>
        <v>31.75074358974359</v>
      </c>
    </row>
    <row r="412" spans="1:7" ht="12.75">
      <c r="A412" s="64"/>
      <c r="B412" s="67"/>
      <c r="C412" s="133">
        <v>4350</v>
      </c>
      <c r="D412" s="82" t="s">
        <v>193</v>
      </c>
      <c r="E412" s="45">
        <v>2500</v>
      </c>
      <c r="F412" s="30">
        <v>797.88</v>
      </c>
      <c r="G412" s="31">
        <f t="shared" si="13"/>
        <v>31.9152</v>
      </c>
    </row>
    <row r="413" spans="1:7" ht="25.5">
      <c r="A413" s="64"/>
      <c r="B413" s="67"/>
      <c r="C413" s="109" t="s">
        <v>177</v>
      </c>
      <c r="D413" s="99" t="s">
        <v>178</v>
      </c>
      <c r="E413" s="45">
        <v>10000</v>
      </c>
      <c r="F413" s="30">
        <v>5151.37</v>
      </c>
      <c r="G413" s="31">
        <f t="shared" si="13"/>
        <v>51.5137</v>
      </c>
    </row>
    <row r="414" spans="1:7" ht="25.5">
      <c r="A414" s="64"/>
      <c r="B414" s="67"/>
      <c r="C414" s="109" t="s">
        <v>179</v>
      </c>
      <c r="D414" s="99" t="s">
        <v>180</v>
      </c>
      <c r="E414" s="45">
        <v>15000</v>
      </c>
      <c r="F414" s="30">
        <v>2773.43</v>
      </c>
      <c r="G414" s="31">
        <f t="shared" si="13"/>
        <v>18.489533333333334</v>
      </c>
    </row>
    <row r="415" spans="1:7" ht="12.75">
      <c r="A415" s="64"/>
      <c r="B415" s="67"/>
      <c r="C415" s="109" t="s">
        <v>181</v>
      </c>
      <c r="D415" s="99" t="s">
        <v>182</v>
      </c>
      <c r="E415" s="45">
        <v>10000</v>
      </c>
      <c r="F415" s="30">
        <v>3563.05</v>
      </c>
      <c r="G415" s="31">
        <f t="shared" si="13"/>
        <v>35.6305</v>
      </c>
    </row>
    <row r="416" spans="1:7" ht="12.75">
      <c r="A416" s="64"/>
      <c r="B416" s="67"/>
      <c r="C416" s="116" t="s">
        <v>84</v>
      </c>
      <c r="D416" s="82" t="s">
        <v>33</v>
      </c>
      <c r="E416" s="45">
        <v>2000</v>
      </c>
      <c r="F416" s="30">
        <v>997.1</v>
      </c>
      <c r="G416" s="31">
        <f t="shared" si="13"/>
        <v>49.855</v>
      </c>
    </row>
    <row r="417" spans="1:7" ht="12.75">
      <c r="A417" s="64"/>
      <c r="B417" s="67"/>
      <c r="C417" s="116" t="s">
        <v>81</v>
      </c>
      <c r="D417" s="82" t="s">
        <v>36</v>
      </c>
      <c r="E417" s="45">
        <v>3000</v>
      </c>
      <c r="F417" s="30">
        <v>292.4</v>
      </c>
      <c r="G417" s="31">
        <f t="shared" si="13"/>
        <v>9.746666666666666</v>
      </c>
    </row>
    <row r="418" spans="1:7" ht="12.75">
      <c r="A418" s="64"/>
      <c r="B418" s="67"/>
      <c r="C418" s="116" t="s">
        <v>85</v>
      </c>
      <c r="D418" s="82" t="s">
        <v>58</v>
      </c>
      <c r="E418" s="45">
        <v>18000</v>
      </c>
      <c r="F418" s="30">
        <v>13500</v>
      </c>
      <c r="G418" s="31">
        <f t="shared" si="13"/>
        <v>75</v>
      </c>
    </row>
    <row r="419" spans="1:7" ht="25.5">
      <c r="A419" s="64"/>
      <c r="B419" s="67"/>
      <c r="C419" s="130">
        <v>4700</v>
      </c>
      <c r="D419" s="98" t="s">
        <v>183</v>
      </c>
      <c r="E419" s="45">
        <v>11100</v>
      </c>
      <c r="F419" s="30">
        <v>7813</v>
      </c>
      <c r="G419" s="31">
        <f t="shared" si="13"/>
        <v>70.38738738738739</v>
      </c>
    </row>
    <row r="420" spans="1:7" ht="25.5">
      <c r="A420" s="64"/>
      <c r="B420" s="67"/>
      <c r="C420" s="109" t="s">
        <v>186</v>
      </c>
      <c r="D420" s="98" t="s">
        <v>187</v>
      </c>
      <c r="E420" s="45">
        <v>12000</v>
      </c>
      <c r="F420" s="30">
        <v>2775.5</v>
      </c>
      <c r="G420" s="31">
        <f t="shared" si="13"/>
        <v>23.129166666666666</v>
      </c>
    </row>
    <row r="421" spans="1:7" ht="12.75">
      <c r="A421" s="64"/>
      <c r="B421" s="67"/>
      <c r="C421" s="153"/>
      <c r="D421" s="83"/>
      <c r="E421" s="45"/>
      <c r="F421" s="30"/>
      <c r="G421" s="31"/>
    </row>
    <row r="422" spans="1:7" ht="12.75">
      <c r="A422" s="64"/>
      <c r="B422" s="65">
        <v>85228</v>
      </c>
      <c r="C422" s="134"/>
      <c r="D422" s="84" t="s">
        <v>69</v>
      </c>
      <c r="E422" s="52">
        <f>SUM(E423:E434)</f>
        <v>454200</v>
      </c>
      <c r="F422" s="28">
        <f>SUM(F423:F434)</f>
        <v>171563.95</v>
      </c>
      <c r="G422" s="28">
        <f aca="true" t="shared" si="14" ref="G422:G434">(F422*100)/E422</f>
        <v>37.7727763099956</v>
      </c>
    </row>
    <row r="423" spans="1:7" ht="12.75">
      <c r="A423" s="64"/>
      <c r="B423" s="67"/>
      <c r="C423" s="153">
        <v>3110</v>
      </c>
      <c r="D423" s="83" t="s">
        <v>68</v>
      </c>
      <c r="E423" s="45">
        <v>339000</v>
      </c>
      <c r="F423" s="30">
        <v>136850.45</v>
      </c>
      <c r="G423" s="31">
        <f t="shared" si="14"/>
        <v>40.368864306784666</v>
      </c>
    </row>
    <row r="424" spans="1:7" ht="12.75">
      <c r="A424" s="64"/>
      <c r="B424" s="67"/>
      <c r="C424" s="116" t="s">
        <v>76</v>
      </c>
      <c r="D424" s="82" t="s">
        <v>28</v>
      </c>
      <c r="E424" s="45">
        <v>64449</v>
      </c>
      <c r="F424" s="30">
        <v>14823.12</v>
      </c>
      <c r="G424" s="31">
        <f t="shared" si="14"/>
        <v>22.999767257831774</v>
      </c>
    </row>
    <row r="425" spans="1:7" ht="12.75">
      <c r="A425" s="64"/>
      <c r="B425" s="67"/>
      <c r="C425" s="116" t="s">
        <v>77</v>
      </c>
      <c r="D425" s="82" t="s">
        <v>29</v>
      </c>
      <c r="E425" s="45">
        <v>7051</v>
      </c>
      <c r="F425" s="30">
        <v>7051</v>
      </c>
      <c r="G425" s="31">
        <f t="shared" si="14"/>
        <v>100</v>
      </c>
    </row>
    <row r="426" spans="1:7" ht="12.75">
      <c r="A426" s="64"/>
      <c r="B426" s="67"/>
      <c r="C426" s="116" t="s">
        <v>78</v>
      </c>
      <c r="D426" s="82" t="s">
        <v>30</v>
      </c>
      <c r="E426" s="45">
        <v>15000</v>
      </c>
      <c r="F426" s="30">
        <v>3130.75</v>
      </c>
      <c r="G426" s="31">
        <f t="shared" si="14"/>
        <v>20.871666666666666</v>
      </c>
    </row>
    <row r="427" spans="1:7" ht="12.75">
      <c r="A427" s="64"/>
      <c r="B427" s="67"/>
      <c r="C427" s="116" t="s">
        <v>79</v>
      </c>
      <c r="D427" s="82" t="s">
        <v>40</v>
      </c>
      <c r="E427" s="45">
        <v>2500</v>
      </c>
      <c r="F427" s="30">
        <v>517.25</v>
      </c>
      <c r="G427" s="31">
        <f t="shared" si="14"/>
        <v>20.69</v>
      </c>
    </row>
    <row r="428" spans="1:7" ht="12.75">
      <c r="A428" s="64"/>
      <c r="B428" s="67"/>
      <c r="C428" s="116" t="s">
        <v>101</v>
      </c>
      <c r="D428" s="82" t="s">
        <v>67</v>
      </c>
      <c r="E428" s="45">
        <v>2000</v>
      </c>
      <c r="F428" s="30">
        <v>423</v>
      </c>
      <c r="G428" s="31">
        <f t="shared" si="14"/>
        <v>21.15</v>
      </c>
    </row>
    <row r="429" spans="1:7" ht="12.75">
      <c r="A429" s="64"/>
      <c r="B429" s="67"/>
      <c r="C429" s="116" t="s">
        <v>142</v>
      </c>
      <c r="D429" s="82" t="s">
        <v>134</v>
      </c>
      <c r="E429" s="45">
        <v>10000</v>
      </c>
      <c r="F429" s="30">
        <v>6066.63</v>
      </c>
      <c r="G429" s="31">
        <f t="shared" si="14"/>
        <v>60.6663</v>
      </c>
    </row>
    <row r="430" spans="1:7" ht="12.75">
      <c r="A430" s="64"/>
      <c r="B430" s="67"/>
      <c r="C430" s="116" t="s">
        <v>73</v>
      </c>
      <c r="D430" s="82" t="s">
        <v>26</v>
      </c>
      <c r="E430" s="45">
        <v>5000</v>
      </c>
      <c r="F430" s="30">
        <v>1533.75</v>
      </c>
      <c r="G430" s="31">
        <f t="shared" si="14"/>
        <v>30.675</v>
      </c>
    </row>
    <row r="431" spans="1:7" ht="12.75">
      <c r="A431" s="64"/>
      <c r="B431" s="67"/>
      <c r="C431" s="116" t="s">
        <v>65</v>
      </c>
      <c r="D431" s="82" t="s">
        <v>24</v>
      </c>
      <c r="E431" s="45">
        <v>4140</v>
      </c>
      <c r="F431" s="30">
        <v>0</v>
      </c>
      <c r="G431" s="31">
        <f t="shared" si="14"/>
        <v>0</v>
      </c>
    </row>
    <row r="432" spans="1:7" ht="12.75">
      <c r="A432" s="64"/>
      <c r="B432" s="67"/>
      <c r="C432" s="109" t="s">
        <v>181</v>
      </c>
      <c r="D432" s="99" t="s">
        <v>182</v>
      </c>
      <c r="E432" s="45">
        <v>1000</v>
      </c>
      <c r="F432" s="30">
        <v>0</v>
      </c>
      <c r="G432" s="31">
        <f t="shared" si="14"/>
        <v>0</v>
      </c>
    </row>
    <row r="433" spans="1:7" ht="12.75">
      <c r="A433" s="64"/>
      <c r="B433" s="67"/>
      <c r="C433" s="116" t="s">
        <v>84</v>
      </c>
      <c r="D433" s="82" t="s">
        <v>33</v>
      </c>
      <c r="E433" s="45">
        <v>1000</v>
      </c>
      <c r="F433" s="30">
        <v>168</v>
      </c>
      <c r="G433" s="31">
        <f t="shared" si="14"/>
        <v>16.8</v>
      </c>
    </row>
    <row r="434" spans="1:7" ht="12.75">
      <c r="A434" s="64"/>
      <c r="B434" s="67"/>
      <c r="C434" s="116" t="s">
        <v>85</v>
      </c>
      <c r="D434" s="82" t="s">
        <v>58</v>
      </c>
      <c r="E434" s="45">
        <v>3060</v>
      </c>
      <c r="F434" s="30">
        <v>1000</v>
      </c>
      <c r="G434" s="31">
        <f t="shared" si="14"/>
        <v>32.6797385620915</v>
      </c>
    </row>
    <row r="435" spans="1:7" ht="12.75">
      <c r="A435" s="64"/>
      <c r="B435" s="67"/>
      <c r="C435" s="153"/>
      <c r="D435" s="83"/>
      <c r="E435" s="45"/>
      <c r="F435" s="30"/>
      <c r="G435" s="31"/>
    </row>
    <row r="436" spans="1:7" ht="12.75">
      <c r="A436" s="64"/>
      <c r="B436" s="65">
        <v>85295</v>
      </c>
      <c r="C436" s="134"/>
      <c r="D436" s="84" t="s">
        <v>4</v>
      </c>
      <c r="E436" s="52">
        <f>SUM(E437:E438)</f>
        <v>638000</v>
      </c>
      <c r="F436" s="28">
        <f>SUM(F437:F438)</f>
        <v>385963.47</v>
      </c>
      <c r="G436" s="28">
        <f>(F436*100)/E436</f>
        <v>60.495841692789966</v>
      </c>
    </row>
    <row r="437" spans="1:7" ht="12.75">
      <c r="A437" s="64"/>
      <c r="B437" s="67"/>
      <c r="C437" s="153">
        <v>3110</v>
      </c>
      <c r="D437" s="85" t="s">
        <v>68</v>
      </c>
      <c r="E437" s="45">
        <v>588000</v>
      </c>
      <c r="F437" s="30">
        <v>362350.11</v>
      </c>
      <c r="G437" s="31">
        <f>(F437*100)/E437</f>
        <v>61.62416836734694</v>
      </c>
    </row>
    <row r="438" spans="1:7" ht="12.75">
      <c r="A438" s="64"/>
      <c r="B438" s="67"/>
      <c r="C438" s="116" t="s">
        <v>73</v>
      </c>
      <c r="D438" s="82" t="s">
        <v>26</v>
      </c>
      <c r="E438" s="45">
        <v>50000</v>
      </c>
      <c r="F438" s="30">
        <v>23613.36</v>
      </c>
      <c r="G438" s="31">
        <f>(F438*100)/E438</f>
        <v>47.22672</v>
      </c>
    </row>
    <row r="439" spans="1:7" ht="13.5" thickBot="1">
      <c r="A439" s="69"/>
      <c r="B439" s="70"/>
      <c r="C439" s="154"/>
      <c r="D439" s="86"/>
      <c r="E439" s="60"/>
      <c r="F439" s="38"/>
      <c r="G439" s="39"/>
    </row>
    <row r="440" spans="1:7" ht="14.25">
      <c r="A440" s="129">
        <v>854</v>
      </c>
      <c r="B440" s="63"/>
      <c r="C440" s="139"/>
      <c r="D440" s="77" t="s">
        <v>48</v>
      </c>
      <c r="E440" s="61">
        <f>SUM(E441+E448)</f>
        <v>179793</v>
      </c>
      <c r="F440" s="22">
        <f>SUM(F441+F448)</f>
        <v>134898.4</v>
      </c>
      <c r="G440" s="22">
        <f aca="true" t="shared" si="15" ref="G440:G446">(F440*100)/E440</f>
        <v>75.02983987140767</v>
      </c>
    </row>
    <row r="441" spans="1:7" ht="12.75">
      <c r="A441" s="64"/>
      <c r="B441" s="65">
        <v>85401</v>
      </c>
      <c r="C441" s="134"/>
      <c r="D441" s="84" t="s">
        <v>49</v>
      </c>
      <c r="E441" s="52">
        <f>SUM(E442:E446)</f>
        <v>100354</v>
      </c>
      <c r="F441" s="28">
        <f>SUM(F442:F446)</f>
        <v>55459.4</v>
      </c>
      <c r="G441" s="28">
        <f t="shared" si="15"/>
        <v>55.26376626741336</v>
      </c>
    </row>
    <row r="442" spans="1:7" ht="12.75">
      <c r="A442" s="64"/>
      <c r="B442" s="67"/>
      <c r="C442" s="116" t="s">
        <v>76</v>
      </c>
      <c r="D442" s="82" t="s">
        <v>28</v>
      </c>
      <c r="E442" s="45">
        <v>72100</v>
      </c>
      <c r="F442" s="30">
        <v>36632.69</v>
      </c>
      <c r="G442" s="31">
        <f t="shared" si="15"/>
        <v>50.80816920943135</v>
      </c>
    </row>
    <row r="443" spans="1:7" ht="12.75">
      <c r="A443" s="64"/>
      <c r="B443" s="67"/>
      <c r="C443" s="116" t="s">
        <v>77</v>
      </c>
      <c r="D443" s="82" t="s">
        <v>29</v>
      </c>
      <c r="E443" s="45">
        <v>6135</v>
      </c>
      <c r="F443" s="30">
        <v>6074.07</v>
      </c>
      <c r="G443" s="31">
        <f t="shared" si="15"/>
        <v>99.00684596577017</v>
      </c>
    </row>
    <row r="444" spans="1:7" ht="12.75">
      <c r="A444" s="64"/>
      <c r="B444" s="67"/>
      <c r="C444" s="116" t="s">
        <v>78</v>
      </c>
      <c r="D444" s="82" t="s">
        <v>30</v>
      </c>
      <c r="E444" s="45">
        <v>14760</v>
      </c>
      <c r="F444" s="30">
        <v>7657.55</v>
      </c>
      <c r="G444" s="31">
        <f t="shared" si="15"/>
        <v>51.88042005420054</v>
      </c>
    </row>
    <row r="445" spans="1:7" ht="12.75">
      <c r="A445" s="64"/>
      <c r="B445" s="67"/>
      <c r="C445" s="116" t="s">
        <v>79</v>
      </c>
      <c r="D445" s="82" t="s">
        <v>40</v>
      </c>
      <c r="E445" s="45">
        <v>2000</v>
      </c>
      <c r="F445" s="30">
        <v>1076.09</v>
      </c>
      <c r="G445" s="31">
        <f t="shared" si="15"/>
        <v>53.80449999999999</v>
      </c>
    </row>
    <row r="446" spans="1:7" ht="12.75">
      <c r="A446" s="64"/>
      <c r="B446" s="67"/>
      <c r="C446" s="116" t="s">
        <v>85</v>
      </c>
      <c r="D446" s="82" t="s">
        <v>58</v>
      </c>
      <c r="E446" s="45">
        <v>5359</v>
      </c>
      <c r="F446" s="30">
        <v>4019</v>
      </c>
      <c r="G446" s="31">
        <f t="shared" si="15"/>
        <v>74.99533495055047</v>
      </c>
    </row>
    <row r="447" spans="1:7" ht="12.75">
      <c r="A447" s="64"/>
      <c r="B447" s="67"/>
      <c r="C447" s="153"/>
      <c r="D447" s="83"/>
      <c r="E447" s="45"/>
      <c r="F447" s="30"/>
      <c r="G447" s="31"/>
    </row>
    <row r="448" spans="1:7" ht="12.75">
      <c r="A448" s="64"/>
      <c r="B448" s="155">
        <v>85415</v>
      </c>
      <c r="C448" s="156"/>
      <c r="D448" s="100" t="s">
        <v>146</v>
      </c>
      <c r="E448" s="71">
        <f>SUM(E449)</f>
        <v>79439</v>
      </c>
      <c r="F448" s="72">
        <f>SUM(F449)</f>
        <v>79439</v>
      </c>
      <c r="G448" s="72">
        <f>(F448*100)/E448</f>
        <v>100</v>
      </c>
    </row>
    <row r="449" spans="1:7" ht="12.75">
      <c r="A449" s="64"/>
      <c r="B449" s="67"/>
      <c r="C449" s="153">
        <v>3240</v>
      </c>
      <c r="D449" s="82" t="s">
        <v>147</v>
      </c>
      <c r="E449" s="45">
        <v>79439</v>
      </c>
      <c r="F449" s="30">
        <v>79439</v>
      </c>
      <c r="G449" s="31">
        <f>(F449*100)/E449</f>
        <v>100</v>
      </c>
    </row>
    <row r="450" spans="1:7" ht="13.5" thickBot="1">
      <c r="A450" s="69"/>
      <c r="B450" s="70"/>
      <c r="C450" s="154"/>
      <c r="D450" s="90"/>
      <c r="E450" s="60"/>
      <c r="F450" s="38"/>
      <c r="G450" s="39"/>
    </row>
    <row r="451" spans="1:7" ht="14.25">
      <c r="A451" s="129">
        <v>900</v>
      </c>
      <c r="B451" s="63"/>
      <c r="C451" s="139"/>
      <c r="D451" s="77" t="s">
        <v>70</v>
      </c>
      <c r="E451" s="61">
        <f>E452+E458+E461+E464+E467+E470+E475</f>
        <v>5666028</v>
      </c>
      <c r="F451" s="22">
        <f>F452+F458+F461+F464+F467+F470+F475</f>
        <v>1355505.8</v>
      </c>
      <c r="G451" s="22">
        <f aca="true" t="shared" si="16" ref="G451:G456">(F451*100)/E451</f>
        <v>23.923386894664127</v>
      </c>
    </row>
    <row r="452" spans="1:7" ht="12.75">
      <c r="A452" s="64"/>
      <c r="B452" s="65">
        <v>90001</v>
      </c>
      <c r="C452" s="134"/>
      <c r="D452" s="84" t="s">
        <v>88</v>
      </c>
      <c r="E452" s="52">
        <f>SUM(E453:E456)</f>
        <v>1405028</v>
      </c>
      <c r="F452" s="28">
        <f>SUM(F453:F456)</f>
        <v>60326.78</v>
      </c>
      <c r="G452" s="28">
        <f t="shared" si="16"/>
        <v>4.293635429329522</v>
      </c>
    </row>
    <row r="453" spans="1:7" ht="12.75">
      <c r="A453" s="64"/>
      <c r="B453" s="68"/>
      <c r="C453" s="133">
        <v>4270</v>
      </c>
      <c r="D453" s="82" t="s">
        <v>23</v>
      </c>
      <c r="E453" s="54">
        <v>100000</v>
      </c>
      <c r="F453" s="30">
        <v>35208.46</v>
      </c>
      <c r="G453" s="31">
        <f t="shared" si="16"/>
        <v>35.20846</v>
      </c>
    </row>
    <row r="454" spans="1:7" ht="12.75">
      <c r="A454" s="64"/>
      <c r="B454" s="67"/>
      <c r="C454" s="133">
        <v>6050</v>
      </c>
      <c r="D454" s="82" t="s">
        <v>21</v>
      </c>
      <c r="E454" s="45">
        <v>60000</v>
      </c>
      <c r="F454" s="30">
        <v>0</v>
      </c>
      <c r="G454" s="31">
        <f t="shared" si="16"/>
        <v>0</v>
      </c>
    </row>
    <row r="455" spans="1:7" ht="12.75">
      <c r="A455" s="64"/>
      <c r="B455" s="67"/>
      <c r="C455" s="133">
        <v>6058</v>
      </c>
      <c r="D455" s="82" t="s">
        <v>21</v>
      </c>
      <c r="E455" s="45">
        <v>381479</v>
      </c>
      <c r="F455" s="30">
        <v>10522.5</v>
      </c>
      <c r="G455" s="31">
        <f t="shared" si="16"/>
        <v>2.7583431853391667</v>
      </c>
    </row>
    <row r="456" spans="1:7" ht="12.75">
      <c r="A456" s="64"/>
      <c r="B456" s="67"/>
      <c r="C456" s="133">
        <v>6059</v>
      </c>
      <c r="D456" s="82" t="s">
        <v>21</v>
      </c>
      <c r="E456" s="45">
        <v>863549</v>
      </c>
      <c r="F456" s="30">
        <v>14595.82</v>
      </c>
      <c r="G456" s="31">
        <f t="shared" si="16"/>
        <v>1.690213294207972</v>
      </c>
    </row>
    <row r="457" spans="1:7" ht="12.75">
      <c r="A457" s="64"/>
      <c r="B457" s="67"/>
      <c r="C457" s="133"/>
      <c r="D457" s="82"/>
      <c r="E457" s="45"/>
      <c r="F457" s="30"/>
      <c r="G457" s="31"/>
    </row>
    <row r="458" spans="1:7" ht="12.75">
      <c r="A458" s="64"/>
      <c r="B458" s="65">
        <v>90002</v>
      </c>
      <c r="C458" s="134"/>
      <c r="D458" s="84" t="s">
        <v>89</v>
      </c>
      <c r="E458" s="52">
        <f>SUM(E459)</f>
        <v>5000</v>
      </c>
      <c r="F458" s="28">
        <f>SUM(F459)</f>
        <v>0</v>
      </c>
      <c r="G458" s="28">
        <f>(F458*100)/E458</f>
        <v>0</v>
      </c>
    </row>
    <row r="459" spans="1:7" ht="12.75">
      <c r="A459" s="64"/>
      <c r="B459" s="68"/>
      <c r="C459" s="133">
        <v>4210</v>
      </c>
      <c r="D459" s="82" t="s">
        <v>26</v>
      </c>
      <c r="E459" s="54">
        <v>5000</v>
      </c>
      <c r="F459" s="31">
        <v>0</v>
      </c>
      <c r="G459" s="31">
        <f>(F459*100)/E459</f>
        <v>0</v>
      </c>
    </row>
    <row r="460" spans="1:7" ht="12.75">
      <c r="A460" s="64"/>
      <c r="B460" s="67"/>
      <c r="C460" s="153"/>
      <c r="D460" s="80"/>
      <c r="E460" s="45"/>
      <c r="F460" s="30"/>
      <c r="G460" s="31"/>
    </row>
    <row r="461" spans="1:7" ht="12.75">
      <c r="A461" s="64"/>
      <c r="B461" s="65">
        <v>90003</v>
      </c>
      <c r="C461" s="134"/>
      <c r="D461" s="84" t="s">
        <v>50</v>
      </c>
      <c r="E461" s="52">
        <f>SUM(E462)</f>
        <v>399300</v>
      </c>
      <c r="F461" s="28">
        <f>SUM(F462)</f>
        <v>224937.38</v>
      </c>
      <c r="G461" s="28">
        <f>(F461*100)/E461</f>
        <v>56.332927623340844</v>
      </c>
    </row>
    <row r="462" spans="1:7" ht="12.75">
      <c r="A462" s="64"/>
      <c r="B462" s="67"/>
      <c r="C462" s="153">
        <v>4300</v>
      </c>
      <c r="D462" s="82" t="s">
        <v>24</v>
      </c>
      <c r="E462" s="45">
        <v>399300</v>
      </c>
      <c r="F462" s="30">
        <v>224937.38</v>
      </c>
      <c r="G462" s="31">
        <f>(F462*100)/E462</f>
        <v>56.332927623340844</v>
      </c>
    </row>
    <row r="463" spans="1:7" ht="12.75">
      <c r="A463" s="64"/>
      <c r="B463" s="67"/>
      <c r="C463" s="153"/>
      <c r="D463" s="80"/>
      <c r="E463" s="45"/>
      <c r="F463" s="30"/>
      <c r="G463" s="31"/>
    </row>
    <row r="464" spans="1:7" ht="12.75">
      <c r="A464" s="64"/>
      <c r="B464" s="65">
        <v>90004</v>
      </c>
      <c r="C464" s="134"/>
      <c r="D464" s="84" t="s">
        <v>51</v>
      </c>
      <c r="E464" s="52">
        <f>SUM(E465)</f>
        <v>175000</v>
      </c>
      <c r="F464" s="28">
        <f>SUM(F465)</f>
        <v>30571.93</v>
      </c>
      <c r="G464" s="28">
        <f>(F464*100)/E464</f>
        <v>17.469674285714287</v>
      </c>
    </row>
    <row r="465" spans="1:7" ht="12.75">
      <c r="A465" s="64"/>
      <c r="B465" s="67"/>
      <c r="C465" s="153">
        <v>4300</v>
      </c>
      <c r="D465" s="82" t="s">
        <v>24</v>
      </c>
      <c r="E465" s="45">
        <v>175000</v>
      </c>
      <c r="F465" s="30">
        <v>30571.93</v>
      </c>
      <c r="G465" s="31">
        <f>(F465*100)/E465</f>
        <v>17.469674285714287</v>
      </c>
    </row>
    <row r="466" spans="1:7" ht="12.75">
      <c r="A466" s="64"/>
      <c r="B466" s="67"/>
      <c r="C466" s="153"/>
      <c r="D466" s="82"/>
      <c r="E466" s="45"/>
      <c r="F466" s="30"/>
      <c r="G466" s="31"/>
    </row>
    <row r="467" spans="1:7" ht="12.75">
      <c r="A467" s="64"/>
      <c r="B467" s="65">
        <v>90013</v>
      </c>
      <c r="C467" s="134"/>
      <c r="D467" s="84" t="s">
        <v>52</v>
      </c>
      <c r="E467" s="52">
        <f>SUM(E468)</f>
        <v>60000</v>
      </c>
      <c r="F467" s="28">
        <f>SUM(F468)</f>
        <v>26700</v>
      </c>
      <c r="G467" s="28">
        <f>(F467*100)/E467</f>
        <v>44.5</v>
      </c>
    </row>
    <row r="468" spans="1:7" ht="12.75">
      <c r="A468" s="64"/>
      <c r="B468" s="67"/>
      <c r="C468" s="153">
        <v>4300</v>
      </c>
      <c r="D468" s="82" t="s">
        <v>24</v>
      </c>
      <c r="E468" s="45">
        <v>60000</v>
      </c>
      <c r="F468" s="30">
        <v>26700</v>
      </c>
      <c r="G468" s="31">
        <f>(F468*100)/E468</f>
        <v>44.5</v>
      </c>
    </row>
    <row r="469" spans="1:7" ht="12.75">
      <c r="A469" s="64"/>
      <c r="B469" s="67"/>
      <c r="C469" s="153"/>
      <c r="D469" s="80"/>
      <c r="E469" s="45"/>
      <c r="F469" s="30"/>
      <c r="G469" s="31"/>
    </row>
    <row r="470" spans="1:7" ht="12.75">
      <c r="A470" s="64"/>
      <c r="B470" s="65">
        <v>90015</v>
      </c>
      <c r="C470" s="134"/>
      <c r="D470" s="84" t="s">
        <v>18</v>
      </c>
      <c r="E470" s="52">
        <f>SUM(E471:E473)</f>
        <v>1280000</v>
      </c>
      <c r="F470" s="28">
        <f>SUM(F471:F473)</f>
        <v>523227.84</v>
      </c>
      <c r="G470" s="28">
        <f>(F470*100)/E470</f>
        <v>40.877175</v>
      </c>
    </row>
    <row r="471" spans="1:7" ht="12.75">
      <c r="A471" s="64"/>
      <c r="B471" s="67"/>
      <c r="C471" s="133">
        <v>4260</v>
      </c>
      <c r="D471" s="85" t="s">
        <v>35</v>
      </c>
      <c r="E471" s="45">
        <v>950000</v>
      </c>
      <c r="F471" s="30">
        <v>450010.34</v>
      </c>
      <c r="G471" s="31">
        <f>(F471*100)/E471</f>
        <v>47.36950947368421</v>
      </c>
    </row>
    <row r="472" spans="1:7" ht="12.75">
      <c r="A472" s="64"/>
      <c r="B472" s="67"/>
      <c r="C472" s="133">
        <v>4270</v>
      </c>
      <c r="D472" s="85" t="s">
        <v>23</v>
      </c>
      <c r="E472" s="45">
        <v>130000</v>
      </c>
      <c r="F472" s="30">
        <v>53185</v>
      </c>
      <c r="G472" s="31">
        <f>(F472*100)/E472</f>
        <v>40.91153846153846</v>
      </c>
    </row>
    <row r="473" spans="1:7" ht="12.75">
      <c r="A473" s="64"/>
      <c r="B473" s="67"/>
      <c r="C473" s="133">
        <v>6050</v>
      </c>
      <c r="D473" s="82" t="s">
        <v>21</v>
      </c>
      <c r="E473" s="45">
        <v>200000</v>
      </c>
      <c r="F473" s="30">
        <v>20032.5</v>
      </c>
      <c r="G473" s="31">
        <f>(F473*100)/E473</f>
        <v>10.01625</v>
      </c>
    </row>
    <row r="474" spans="1:7" ht="12.75">
      <c r="A474" s="64"/>
      <c r="B474" s="67"/>
      <c r="C474" s="133"/>
      <c r="D474" s="85"/>
      <c r="E474" s="45"/>
      <c r="F474" s="30"/>
      <c r="G474" s="31"/>
    </row>
    <row r="475" spans="1:7" ht="12.75">
      <c r="A475" s="64"/>
      <c r="B475" s="65">
        <v>90095</v>
      </c>
      <c r="C475" s="134"/>
      <c r="D475" s="81" t="s">
        <v>4</v>
      </c>
      <c r="E475" s="52">
        <f>SUM(E476:E483)</f>
        <v>2341700</v>
      </c>
      <c r="F475" s="28">
        <f>SUM(F476:F483)</f>
        <v>489741.87</v>
      </c>
      <c r="G475" s="28">
        <f aca="true" t="shared" si="17" ref="G475:G483">(F475*100)/E475</f>
        <v>20.913945851304607</v>
      </c>
    </row>
    <row r="476" spans="1:7" ht="25.5">
      <c r="A476" s="64"/>
      <c r="B476" s="68"/>
      <c r="C476" s="116" t="s">
        <v>94</v>
      </c>
      <c r="D476" s="91" t="s">
        <v>95</v>
      </c>
      <c r="E476" s="54">
        <v>5000</v>
      </c>
      <c r="F476" s="30">
        <v>5000</v>
      </c>
      <c r="G476" s="31">
        <f t="shared" si="17"/>
        <v>100</v>
      </c>
    </row>
    <row r="477" spans="1:7" ht="12.75">
      <c r="A477" s="64"/>
      <c r="B477" s="68"/>
      <c r="C477" s="133">
        <v>4210</v>
      </c>
      <c r="D477" s="82" t="s">
        <v>26</v>
      </c>
      <c r="E477" s="54">
        <v>60000</v>
      </c>
      <c r="F477" s="30">
        <v>53478.82</v>
      </c>
      <c r="G477" s="31">
        <f t="shared" si="17"/>
        <v>89.13136666666666</v>
      </c>
    </row>
    <row r="478" spans="1:7" ht="12.75">
      <c r="A478" s="64"/>
      <c r="B478" s="68"/>
      <c r="C478" s="116" t="s">
        <v>80</v>
      </c>
      <c r="D478" s="82" t="s">
        <v>35</v>
      </c>
      <c r="E478" s="54">
        <v>40000</v>
      </c>
      <c r="F478" s="30">
        <v>20615.85</v>
      </c>
      <c r="G478" s="31">
        <f t="shared" si="17"/>
        <v>51.539624999999994</v>
      </c>
    </row>
    <row r="479" spans="1:7" ht="12.75">
      <c r="A479" s="64"/>
      <c r="B479" s="67"/>
      <c r="C479" s="153">
        <v>4300</v>
      </c>
      <c r="D479" s="85" t="s">
        <v>24</v>
      </c>
      <c r="E479" s="45">
        <v>527700</v>
      </c>
      <c r="F479" s="30">
        <v>171166.37</v>
      </c>
      <c r="G479" s="31">
        <f t="shared" si="17"/>
        <v>32.436302823574</v>
      </c>
    </row>
    <row r="480" spans="1:7" ht="38.25">
      <c r="A480" s="64"/>
      <c r="B480" s="67"/>
      <c r="C480" s="130">
        <v>4340</v>
      </c>
      <c r="D480" s="44" t="s">
        <v>194</v>
      </c>
      <c r="E480" s="45">
        <v>20000</v>
      </c>
      <c r="F480" s="30">
        <v>0</v>
      </c>
      <c r="G480" s="31">
        <f t="shared" si="17"/>
        <v>0</v>
      </c>
    </row>
    <row r="481" spans="1:7" ht="12.75">
      <c r="A481" s="64"/>
      <c r="B481" s="67"/>
      <c r="C481" s="109" t="s">
        <v>181</v>
      </c>
      <c r="D481" s="99" t="s">
        <v>182</v>
      </c>
      <c r="E481" s="45">
        <v>12300</v>
      </c>
      <c r="F481" s="30">
        <v>5954.44</v>
      </c>
      <c r="G481" s="31">
        <f t="shared" si="17"/>
        <v>48.410081300813005</v>
      </c>
    </row>
    <row r="482" spans="1:7" ht="12.75">
      <c r="A482" s="64"/>
      <c r="B482" s="67"/>
      <c r="C482" s="116" t="s">
        <v>81</v>
      </c>
      <c r="D482" s="82" t="s">
        <v>36</v>
      </c>
      <c r="E482" s="45">
        <v>1700</v>
      </c>
      <c r="F482" s="30">
        <v>0</v>
      </c>
      <c r="G482" s="31">
        <f t="shared" si="17"/>
        <v>0</v>
      </c>
    </row>
    <row r="483" spans="1:7" ht="12.75">
      <c r="A483" s="64"/>
      <c r="B483" s="67"/>
      <c r="C483" s="133">
        <v>6050</v>
      </c>
      <c r="D483" s="82" t="s">
        <v>21</v>
      </c>
      <c r="E483" s="45">
        <v>1675000</v>
      </c>
      <c r="F483" s="30">
        <v>233526.39</v>
      </c>
      <c r="G483" s="31">
        <f t="shared" si="17"/>
        <v>13.941874029850746</v>
      </c>
    </row>
    <row r="484" spans="1:7" ht="13.5" thickBot="1">
      <c r="A484" s="69"/>
      <c r="B484" s="70"/>
      <c r="C484" s="137"/>
      <c r="D484" s="94"/>
      <c r="E484" s="60"/>
      <c r="F484" s="38"/>
      <c r="G484" s="39"/>
    </row>
    <row r="485" spans="1:7" ht="14.25">
      <c r="A485" s="129">
        <v>921</v>
      </c>
      <c r="B485" s="63"/>
      <c r="C485" s="139"/>
      <c r="D485" s="93" t="s">
        <v>53</v>
      </c>
      <c r="E485" s="61">
        <f>E486+E490+E493</f>
        <v>2297000</v>
      </c>
      <c r="F485" s="22">
        <f>F486+F490+F493</f>
        <v>1095771.28</v>
      </c>
      <c r="G485" s="22">
        <f>(F485*100)/E485</f>
        <v>47.704452764475406</v>
      </c>
    </row>
    <row r="486" spans="1:7" ht="12.75">
      <c r="A486" s="64"/>
      <c r="B486" s="65">
        <v>92109</v>
      </c>
      <c r="C486" s="134"/>
      <c r="D486" s="81" t="s">
        <v>54</v>
      </c>
      <c r="E486" s="52">
        <f>SUM(E487+E488)</f>
        <v>800000</v>
      </c>
      <c r="F486" s="28">
        <f>SUM(F487+F488)</f>
        <v>387498</v>
      </c>
      <c r="G486" s="28">
        <f>(F486*100)/E486</f>
        <v>48.43725</v>
      </c>
    </row>
    <row r="487" spans="1:7" ht="25.5">
      <c r="A487" s="64"/>
      <c r="B487" s="67"/>
      <c r="C487" s="153">
        <v>2480</v>
      </c>
      <c r="D487" s="85" t="s">
        <v>148</v>
      </c>
      <c r="E487" s="45">
        <v>775000</v>
      </c>
      <c r="F487" s="30">
        <v>387498</v>
      </c>
      <c r="G487" s="31">
        <f>(F487*100)/E487</f>
        <v>49.99974193548387</v>
      </c>
    </row>
    <row r="488" spans="1:7" ht="12.75">
      <c r="A488" s="64"/>
      <c r="B488" s="67"/>
      <c r="C488" s="133">
        <v>6050</v>
      </c>
      <c r="D488" s="82" t="s">
        <v>21</v>
      </c>
      <c r="E488" s="45">
        <v>25000</v>
      </c>
      <c r="F488" s="30">
        <v>0</v>
      </c>
      <c r="G488" s="31">
        <f>(F488*100)/E488</f>
        <v>0</v>
      </c>
    </row>
    <row r="489" spans="1:7" ht="12.75">
      <c r="A489" s="64"/>
      <c r="B489" s="67"/>
      <c r="C489" s="153"/>
      <c r="D489" s="85"/>
      <c r="E489" s="45"/>
      <c r="F489" s="30"/>
      <c r="G489" s="31"/>
    </row>
    <row r="490" spans="1:7" ht="12.75">
      <c r="A490" s="64"/>
      <c r="B490" s="65">
        <v>92116</v>
      </c>
      <c r="C490" s="134"/>
      <c r="D490" s="81" t="s">
        <v>55</v>
      </c>
      <c r="E490" s="52">
        <f>SUM(E491:E491)</f>
        <v>1020000</v>
      </c>
      <c r="F490" s="28">
        <f>SUM(F491)</f>
        <v>510000</v>
      </c>
      <c r="G490" s="28">
        <f>(F490*100)/E490</f>
        <v>50</v>
      </c>
    </row>
    <row r="491" spans="1:7" ht="25.5">
      <c r="A491" s="64"/>
      <c r="B491" s="67"/>
      <c r="C491" s="153">
        <v>2480</v>
      </c>
      <c r="D491" s="85" t="s">
        <v>148</v>
      </c>
      <c r="E491" s="45">
        <v>1020000</v>
      </c>
      <c r="F491" s="30">
        <v>510000</v>
      </c>
      <c r="G491" s="31">
        <f>(F491*100)/E491</f>
        <v>50</v>
      </c>
    </row>
    <row r="492" spans="1:7" ht="12.75">
      <c r="A492" s="64"/>
      <c r="B492" s="67"/>
      <c r="C492" s="153"/>
      <c r="D492" s="85"/>
      <c r="E492" s="45"/>
      <c r="F492" s="30"/>
      <c r="G492" s="31"/>
    </row>
    <row r="493" spans="1:7" ht="12.75">
      <c r="A493" s="64"/>
      <c r="B493" s="65">
        <v>92195</v>
      </c>
      <c r="C493" s="134"/>
      <c r="D493" s="81" t="s">
        <v>4</v>
      </c>
      <c r="E493" s="52">
        <f>SUM(E494:E499)</f>
        <v>477000</v>
      </c>
      <c r="F493" s="28">
        <f>SUM(F494:F499)</f>
        <v>198273.28</v>
      </c>
      <c r="G493" s="28">
        <f aca="true" t="shared" si="18" ref="G493:G499">(F493*100)/E493</f>
        <v>41.56672536687631</v>
      </c>
    </row>
    <row r="494" spans="1:7" ht="25.5">
      <c r="A494" s="64"/>
      <c r="B494" s="68"/>
      <c r="C494" s="116" t="s">
        <v>94</v>
      </c>
      <c r="D494" s="91" t="s">
        <v>95</v>
      </c>
      <c r="E494" s="54">
        <v>89000</v>
      </c>
      <c r="F494" s="31">
        <v>39000</v>
      </c>
      <c r="G494" s="31">
        <f t="shared" si="18"/>
        <v>43.82022471910113</v>
      </c>
    </row>
    <row r="495" spans="1:7" ht="25.5">
      <c r="A495" s="64"/>
      <c r="B495" s="68"/>
      <c r="C495" s="116" t="s">
        <v>153</v>
      </c>
      <c r="D495" s="91" t="s">
        <v>154</v>
      </c>
      <c r="E495" s="54">
        <v>15500</v>
      </c>
      <c r="F495" s="31">
        <v>9800</v>
      </c>
      <c r="G495" s="31">
        <f t="shared" si="18"/>
        <v>63.225806451612904</v>
      </c>
    </row>
    <row r="496" spans="1:7" ht="12.75">
      <c r="A496" s="64"/>
      <c r="B496" s="68"/>
      <c r="C496" s="116" t="s">
        <v>142</v>
      </c>
      <c r="D496" s="82" t="s">
        <v>134</v>
      </c>
      <c r="E496" s="54">
        <v>10000</v>
      </c>
      <c r="F496" s="30">
        <v>951</v>
      </c>
      <c r="G496" s="31">
        <f t="shared" si="18"/>
        <v>9.51</v>
      </c>
    </row>
    <row r="497" spans="1:7" ht="12.75">
      <c r="A497" s="64"/>
      <c r="B497" s="67"/>
      <c r="C497" s="153">
        <v>4210</v>
      </c>
      <c r="D497" s="85" t="s">
        <v>26</v>
      </c>
      <c r="E497" s="45">
        <v>35000</v>
      </c>
      <c r="F497" s="30">
        <v>9250.94</v>
      </c>
      <c r="G497" s="31">
        <f t="shared" si="18"/>
        <v>26.43125714285714</v>
      </c>
    </row>
    <row r="498" spans="1:7" ht="12.75">
      <c r="A498" s="64"/>
      <c r="B498" s="67"/>
      <c r="C498" s="153">
        <v>4300</v>
      </c>
      <c r="D498" s="85" t="s">
        <v>24</v>
      </c>
      <c r="E498" s="45">
        <v>326500</v>
      </c>
      <c r="F498" s="30">
        <v>139271.34</v>
      </c>
      <c r="G498" s="31">
        <f t="shared" si="18"/>
        <v>42.65584686064319</v>
      </c>
    </row>
    <row r="499" spans="1:7" ht="12.75">
      <c r="A499" s="64"/>
      <c r="B499" s="67"/>
      <c r="C499" s="153">
        <v>4430</v>
      </c>
      <c r="D499" s="82" t="s">
        <v>36</v>
      </c>
      <c r="E499" s="45">
        <v>1000</v>
      </c>
      <c r="F499" s="30">
        <v>0</v>
      </c>
      <c r="G499" s="31">
        <f t="shared" si="18"/>
        <v>0</v>
      </c>
    </row>
    <row r="500" spans="1:7" ht="13.5" thickBot="1">
      <c r="A500" s="69"/>
      <c r="B500" s="70"/>
      <c r="C500" s="154"/>
      <c r="D500" s="86"/>
      <c r="E500" s="60"/>
      <c r="F500" s="38"/>
      <c r="G500" s="39"/>
    </row>
    <row r="501" spans="1:7" ht="14.25">
      <c r="A501" s="129">
        <v>926</v>
      </c>
      <c r="B501" s="63"/>
      <c r="C501" s="139"/>
      <c r="D501" s="77" t="s">
        <v>19</v>
      </c>
      <c r="E501" s="61">
        <f>E506+E509+E502</f>
        <v>2606300</v>
      </c>
      <c r="F501" s="22">
        <f>F506+F509+F502</f>
        <v>838711.12</v>
      </c>
      <c r="G501" s="22">
        <f>(F501*100)/E501</f>
        <v>32.180145033188815</v>
      </c>
    </row>
    <row r="502" spans="1:7" ht="12.75">
      <c r="A502" s="64"/>
      <c r="B502" s="65">
        <v>92601</v>
      </c>
      <c r="C502" s="134"/>
      <c r="D502" s="84" t="s">
        <v>149</v>
      </c>
      <c r="E502" s="52">
        <f>SUM(E503:E504)</f>
        <v>890500</v>
      </c>
      <c r="F502" s="28">
        <f>SUM(F503:F504)</f>
        <v>23192</v>
      </c>
      <c r="G502" s="28">
        <f>(F502*100)/E502</f>
        <v>2.6043795620437957</v>
      </c>
    </row>
    <row r="503" spans="1:7" ht="12.75">
      <c r="A503" s="64"/>
      <c r="B503" s="68"/>
      <c r="C503" s="116" t="s">
        <v>191</v>
      </c>
      <c r="D503" s="82" t="s">
        <v>109</v>
      </c>
      <c r="E503" s="54">
        <v>500</v>
      </c>
      <c r="F503" s="31">
        <v>488</v>
      </c>
      <c r="G503" s="73"/>
    </row>
    <row r="504" spans="1:7" ht="12.75">
      <c r="A504" s="64"/>
      <c r="B504" s="67"/>
      <c r="C504" s="133">
        <v>6050</v>
      </c>
      <c r="D504" s="82" t="s">
        <v>21</v>
      </c>
      <c r="E504" s="54">
        <v>890000</v>
      </c>
      <c r="F504" s="31">
        <v>22704</v>
      </c>
      <c r="G504" s="31">
        <f>(F504*100)/E504</f>
        <v>2.5510112359550563</v>
      </c>
    </row>
    <row r="505" spans="1:7" ht="12.75">
      <c r="A505" s="64"/>
      <c r="B505" s="67"/>
      <c r="C505" s="153"/>
      <c r="D505" s="80"/>
      <c r="E505" s="55"/>
      <c r="F505" s="24"/>
      <c r="G505" s="24"/>
    </row>
    <row r="506" spans="1:7" ht="12.75">
      <c r="A506" s="64"/>
      <c r="B506" s="65">
        <v>92604</v>
      </c>
      <c r="C506" s="134"/>
      <c r="D506" s="84" t="s">
        <v>71</v>
      </c>
      <c r="E506" s="52">
        <f>SUM(E507)</f>
        <v>1503800</v>
      </c>
      <c r="F506" s="28">
        <f>SUM(F507)</f>
        <v>751898</v>
      </c>
      <c r="G506" s="28">
        <f>(F506*100)/E506</f>
        <v>49.9998670035909</v>
      </c>
    </row>
    <row r="507" spans="1:7" ht="12.75">
      <c r="A507" s="64"/>
      <c r="B507" s="67"/>
      <c r="C507" s="153">
        <v>2650</v>
      </c>
      <c r="D507" s="85" t="s">
        <v>117</v>
      </c>
      <c r="E507" s="45">
        <v>1503800</v>
      </c>
      <c r="F507" s="30">
        <v>751898</v>
      </c>
      <c r="G507" s="31">
        <f>(F507*100)/E507</f>
        <v>49.9998670035909</v>
      </c>
    </row>
    <row r="508" spans="1:7" ht="12.75">
      <c r="A508" s="64"/>
      <c r="B508" s="67"/>
      <c r="C508" s="153"/>
      <c r="D508" s="83"/>
      <c r="E508" s="45"/>
      <c r="F508" s="30"/>
      <c r="G508" s="31"/>
    </row>
    <row r="509" spans="1:7" ht="12.75">
      <c r="A509" s="64"/>
      <c r="B509" s="65">
        <v>92695</v>
      </c>
      <c r="C509" s="134"/>
      <c r="D509" s="84" t="s">
        <v>4</v>
      </c>
      <c r="E509" s="52">
        <f>SUM(E510:E513)</f>
        <v>212000</v>
      </c>
      <c r="F509" s="28">
        <f>SUM(F510:F513)</f>
        <v>63621.12</v>
      </c>
      <c r="G509" s="28">
        <f>(F509*100)/E509</f>
        <v>30.009962264150943</v>
      </c>
    </row>
    <row r="510" spans="1:9" ht="25.5">
      <c r="A510" s="64"/>
      <c r="B510" s="68"/>
      <c r="C510" s="116" t="s">
        <v>94</v>
      </c>
      <c r="D510" s="91" t="s">
        <v>95</v>
      </c>
      <c r="E510" s="54">
        <v>18000</v>
      </c>
      <c r="F510" s="30">
        <v>17963.77</v>
      </c>
      <c r="G510" s="31">
        <f>(F510*100)/E510</f>
        <v>99.79872222222222</v>
      </c>
      <c r="I510" t="s">
        <v>91</v>
      </c>
    </row>
    <row r="511" spans="1:7" ht="25.5">
      <c r="A511" s="64"/>
      <c r="B511" s="68"/>
      <c r="C511" s="116" t="s">
        <v>153</v>
      </c>
      <c r="D511" s="91" t="s">
        <v>154</v>
      </c>
      <c r="E511" s="54">
        <v>5000</v>
      </c>
      <c r="F511" s="30">
        <v>0</v>
      </c>
      <c r="G511" s="31">
        <f>(F511*100)/E511</f>
        <v>0</v>
      </c>
    </row>
    <row r="512" spans="1:7" ht="12.75">
      <c r="A512" s="64"/>
      <c r="B512" s="67"/>
      <c r="C512" s="153">
        <v>4210</v>
      </c>
      <c r="D512" s="85" t="s">
        <v>99</v>
      </c>
      <c r="E512" s="45">
        <v>22000</v>
      </c>
      <c r="F512" s="30">
        <v>12422.6</v>
      </c>
      <c r="G512" s="31">
        <f>(F512*100)/E512</f>
        <v>56.46636363636364</v>
      </c>
    </row>
    <row r="513" spans="1:7" ht="12.75">
      <c r="A513" s="64"/>
      <c r="B513" s="67"/>
      <c r="C513" s="153">
        <v>4300</v>
      </c>
      <c r="D513" s="83" t="s">
        <v>24</v>
      </c>
      <c r="E513" s="45">
        <v>167000</v>
      </c>
      <c r="F513" s="30">
        <v>33234.75</v>
      </c>
      <c r="G513" s="31">
        <f>(F513*100)/E513</f>
        <v>19.901047904191618</v>
      </c>
    </row>
    <row r="514" spans="1:7" ht="13.5" thickBot="1">
      <c r="A514" s="157"/>
      <c r="B514" s="158"/>
      <c r="C514" s="159"/>
      <c r="D514" s="101"/>
      <c r="E514" s="74"/>
      <c r="F514" s="75"/>
      <c r="G514" s="76"/>
    </row>
    <row r="515" spans="1:7" ht="17.25" thickBot="1" thickTop="1">
      <c r="A515" s="160"/>
      <c r="B515" s="161"/>
      <c r="C515" s="162"/>
      <c r="D515" s="102" t="s">
        <v>86</v>
      </c>
      <c r="E515" s="17">
        <f>E11+E25+E40+E50+E59+E108+E113+E157+E163+E170+E174+E309+E341+E440+E451+E485+E501</f>
        <v>73491000</v>
      </c>
      <c r="F515" s="19">
        <f>F11+F25+F40+F50+F59+F108+F113+F157+F163+F174+F309+F341+F440+F451+F485+F501</f>
        <v>29068493.320000004</v>
      </c>
      <c r="G515" s="18">
        <f>(F515*100)/E515</f>
        <v>39.553813827543514</v>
      </c>
    </row>
    <row r="516" spans="1:7" ht="12.75" customHeight="1">
      <c r="A516" s="7"/>
      <c r="B516" s="7"/>
      <c r="C516" s="7"/>
      <c r="D516" s="7"/>
      <c r="E516" s="7"/>
      <c r="F516" s="8"/>
      <c r="G516" t="s">
        <v>91</v>
      </c>
    </row>
    <row r="517" spans="1:6" ht="12.75">
      <c r="A517" s="3"/>
      <c r="B517" s="1"/>
      <c r="F517" s="9"/>
    </row>
    <row r="518" spans="1:6" ht="12.75">
      <c r="A518" s="3"/>
      <c r="B518" s="1"/>
      <c r="F518" s="9"/>
    </row>
    <row r="519" spans="1:6" ht="12.75">
      <c r="A519" s="3"/>
      <c r="B519" s="1"/>
      <c r="F519" s="9"/>
    </row>
    <row r="520" spans="1:6" ht="12.75">
      <c r="A520" s="3"/>
      <c r="B520" s="1"/>
      <c r="F520" s="9"/>
    </row>
    <row r="521" spans="1:6" ht="12.75">
      <c r="A521" s="3"/>
      <c r="B521" s="1"/>
      <c r="F521" s="9"/>
    </row>
    <row r="522" spans="1:6" ht="12.75">
      <c r="A522" s="3"/>
      <c r="B522" s="1"/>
      <c r="F522" s="9"/>
    </row>
    <row r="523" spans="1:6" ht="12.75">
      <c r="A523" s="3"/>
      <c r="B523" s="1"/>
      <c r="F523" s="9"/>
    </row>
    <row r="524" spans="1:6" ht="12.75">
      <c r="A524" s="3"/>
      <c r="B524" s="1"/>
      <c r="F524" s="9"/>
    </row>
    <row r="525" spans="1:6" ht="12.75">
      <c r="A525" s="3"/>
      <c r="B525" s="1"/>
      <c r="F525" s="9"/>
    </row>
    <row r="526" spans="1:6" ht="12.75">
      <c r="A526" s="3"/>
      <c r="B526" s="1"/>
      <c r="F526" s="9"/>
    </row>
    <row r="527" spans="1:6" ht="12.75">
      <c r="A527" s="3"/>
      <c r="B527" s="1"/>
      <c r="F527" s="9"/>
    </row>
    <row r="528" spans="1:6" ht="12.75">
      <c r="A528" s="3"/>
      <c r="B528" s="1"/>
      <c r="F528" s="9"/>
    </row>
    <row r="529" spans="1:6" ht="12.75">
      <c r="A529" s="3"/>
      <c r="B529" s="1"/>
      <c r="F529" s="9"/>
    </row>
    <row r="530" spans="1:6" ht="12.75">
      <c r="A530" s="1"/>
      <c r="B530" s="1"/>
      <c r="F530" s="9"/>
    </row>
    <row r="531" ht="12.75">
      <c r="F531" s="9"/>
    </row>
  </sheetData>
  <mergeCells count="5">
    <mergeCell ref="G9:G10"/>
    <mergeCell ref="B5:F5"/>
    <mergeCell ref="D9:D10"/>
    <mergeCell ref="E9:E10"/>
    <mergeCell ref="F9:F10"/>
  </mergeCells>
  <printOptions horizontalCentered="1"/>
  <pageMargins left="0.5905511811023623" right="0.1968503937007874" top="0.1968503937007874" bottom="0.7874015748031497" header="0.5118110236220472" footer="0.5118110236220472"/>
  <pageSetup firstPageNumber="1" useFirstPageNumber="1" fitToHeight="7" horizontalDpi="600" verticalDpi="600" orientation="portrait" paperSize="9" scale="85" r:id="rId4"/>
  <headerFooter alignWithMargins="0">
    <oddFooter>&amp;R&amp;P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2007-07-27T09:01:31Z</cp:lastPrinted>
  <dcterms:created xsi:type="dcterms:W3CDTF">2000-11-02T08:00:54Z</dcterms:created>
  <dcterms:modified xsi:type="dcterms:W3CDTF">2009-03-10T14:03:06Z</dcterms:modified>
  <cp:category/>
  <cp:version/>
  <cp:contentType/>
  <cp:contentStatus/>
</cp:coreProperties>
</file>