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940" windowHeight="6540" activeTab="0"/>
  </bookViews>
  <sheets>
    <sheet name="Arkusz1" sheetId="1" r:id="rId1"/>
    <sheet name="Arkusz2" sheetId="2" r:id="rId2"/>
    <sheet name="Arkusz3" sheetId="3" r:id="rId3"/>
  </sheets>
  <definedNames>
    <definedName name="Dział">'Arkusz1'!$A$9:$A$23</definedName>
    <definedName name="_xlnm.Print_Area" localSheetId="0">'Arkusz1'!$A$1:$G$204</definedName>
    <definedName name="_xlnm.Print_Titles" localSheetId="0">'Arkusz1'!$7:$8</definedName>
  </definedNames>
  <calcPr fullCalcOnLoad="1"/>
</workbook>
</file>

<file path=xl/comments1.xml><?xml version="1.0" encoding="utf-8"?>
<comments xmlns="http://schemas.openxmlformats.org/spreadsheetml/2006/main">
  <authors>
    <author>a</author>
  </authors>
  <commentList>
    <comment ref="B37" authorId="0">
      <text>
        <r>
          <rPr>
            <b/>
            <sz val="8"/>
            <rFont val="Tahoma"/>
            <family val="0"/>
          </rPr>
          <t>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<sst xmlns="http://schemas.openxmlformats.org/spreadsheetml/2006/main" count="238" uniqueCount="140">
  <si>
    <t>Dział</t>
  </si>
  <si>
    <t>Rozdz.</t>
  </si>
  <si>
    <t>Treść</t>
  </si>
  <si>
    <t>Pozostała działalność</t>
  </si>
  <si>
    <t>Wpływy z usług</t>
  </si>
  <si>
    <t>Wpływy z opłaty eksploatacyjnej</t>
  </si>
  <si>
    <t>Gospodarka mieszkaniowa</t>
  </si>
  <si>
    <t>Gospodarka gruntami i nieruchomościami</t>
  </si>
  <si>
    <t>Administracja publiczna</t>
  </si>
  <si>
    <t>Urzędy wojewódzkie</t>
  </si>
  <si>
    <t>Grzywny,mandaty i inne kary pien.od ludności</t>
  </si>
  <si>
    <t>Straż Miejska</t>
  </si>
  <si>
    <t>Doch.od os.pr.,od os.fizycznych i od innych jedn.nie pos.osobow.prawnej</t>
  </si>
  <si>
    <t>Wpływy z podatku dochodowego od osób fizycznych.</t>
  </si>
  <si>
    <t>010</t>
  </si>
  <si>
    <t>Klasyfikacja budżet.</t>
  </si>
  <si>
    <t>Wpływy z pod.roln.,p.leśn.,p.od czynności cywilnopr. oraz pod.i opł.lok.od os.pr.i innych jedn.org.</t>
  </si>
  <si>
    <t>Podatek od nieruchomości</t>
  </si>
  <si>
    <t>Podatek rolny</t>
  </si>
  <si>
    <t>Podatek od środków transportowych</t>
  </si>
  <si>
    <t>Podatek leśny</t>
  </si>
  <si>
    <t>Podatek od spadków i darowizn</t>
  </si>
  <si>
    <t>Wpływy z opłaty skarbowej</t>
  </si>
  <si>
    <t>Udziały gmin w pod.stanowiących dochód b.p.</t>
  </si>
  <si>
    <t>Podatek dochodowy od osób fizycznych</t>
  </si>
  <si>
    <t>Podatek dochodowy od osób prawnych</t>
  </si>
  <si>
    <t>Różne rozliczenia</t>
  </si>
  <si>
    <t>Część oświatowa subwencji og.dla jedn.sam.teryt.</t>
  </si>
  <si>
    <t>Subwencje ogólne z budżetu państwa</t>
  </si>
  <si>
    <t>Wpływy  z opłat za zezwolenia na sprzedaż alkoholu</t>
  </si>
  <si>
    <t>Ośrodki pomocy społecznej</t>
  </si>
  <si>
    <t>01022</t>
  </si>
  <si>
    <t>Zwalczanie chorób zakaźnych zwierząt oraz bad.mon.poz.chem. i biol.w tkankach zwierz. i prod.poch.zwierz.</t>
  </si>
  <si>
    <t>Wpływy z różnych opłat</t>
  </si>
  <si>
    <t>Pozostałe odsetki</t>
  </si>
  <si>
    <t>Urzędy gmin</t>
  </si>
  <si>
    <t>Podatek od czynności cywilnoprawnych</t>
  </si>
  <si>
    <t>Różne rozlczenia finansowe</t>
  </si>
  <si>
    <t>Usługi opiekuńcze i specjalistyczne usługi opiek.</t>
  </si>
  <si>
    <t>Dot.cel.otrz.z b.p. na real.zad.bież.z zakr.admin.rząd.oraz innych zad.zlec.gminie ustawami</t>
  </si>
  <si>
    <t>Dochody z najmu i dzierż.skł.maj.S.P.lub jedn.sam.ter.oraz innych umów o pod.char.</t>
  </si>
  <si>
    <t>Oświata i wychowanie</t>
  </si>
  <si>
    <t>Szkoły podstawowe</t>
  </si>
  <si>
    <t>Podatek od działalności gospodarczej osób fiz., opł.w formie karty podatkowej</t>
  </si>
  <si>
    <t>Gospodarka komunalna i ochrona środowiska</t>
  </si>
  <si>
    <t>Dotacje cel.otrz.z b.p. na realiz. własnych zad.bieżących gmin</t>
  </si>
  <si>
    <t>Urzędy nacz.org.wł. państw.,kontroli i ochr.prawa oraz sądownictwa</t>
  </si>
  <si>
    <t xml:space="preserve">Urzędy nacz.org.wł. państw.,kontroli i ochr.prawa </t>
  </si>
  <si>
    <t>Przedszkola</t>
  </si>
  <si>
    <t xml:space="preserve">         Ogółem</t>
  </si>
  <si>
    <t>Plan</t>
  </si>
  <si>
    <t>wykonanie</t>
  </si>
  <si>
    <t>procent</t>
  </si>
  <si>
    <t>Rolnictwo i łowiectwo</t>
  </si>
  <si>
    <t>Załącznik Nr 1</t>
  </si>
  <si>
    <t>Wpływy z innych opłat stan.doch.jedn.sam.ter.na podst ustaw</t>
  </si>
  <si>
    <t>Składki na ubezp.zdrowotne opł.za osoby pobierające niektóre świadczenia z pomocy społecznej</t>
  </si>
  <si>
    <t>Wpływy z różnych dochodów</t>
  </si>
  <si>
    <t>0690</t>
  </si>
  <si>
    <t>0470</t>
  </si>
  <si>
    <t>0750</t>
  </si>
  <si>
    <t>0920</t>
  </si>
  <si>
    <t>2010</t>
  </si>
  <si>
    <t>0970</t>
  </si>
  <si>
    <t>0570</t>
  </si>
  <si>
    <t>0350</t>
  </si>
  <si>
    <t>0910</t>
  </si>
  <si>
    <t>0310</t>
  </si>
  <si>
    <t>0320</t>
  </si>
  <si>
    <t>0330</t>
  </si>
  <si>
    <t>0340</t>
  </si>
  <si>
    <t>0500</t>
  </si>
  <si>
    <t>0360</t>
  </si>
  <si>
    <t>0430</t>
  </si>
  <si>
    <t>0410</t>
  </si>
  <si>
    <t>0460</t>
  </si>
  <si>
    <t>0480</t>
  </si>
  <si>
    <t>0010</t>
  </si>
  <si>
    <t>0020</t>
  </si>
  <si>
    <t>2920</t>
  </si>
  <si>
    <t>0830</t>
  </si>
  <si>
    <t>Bezpieczeństwo  publiczne i ochrona przeciwpożarowa</t>
  </si>
  <si>
    <t>Obrona cywilna</t>
  </si>
  <si>
    <t>0370</t>
  </si>
  <si>
    <t xml:space="preserve">Podatek od posiadania psów </t>
  </si>
  <si>
    <t xml:space="preserve">Wpływy z opłaty targowej </t>
  </si>
  <si>
    <t>0450</t>
  </si>
  <si>
    <t xml:space="preserve">Wpływy z opłaty administracyjnej za czynnosci urzędowe </t>
  </si>
  <si>
    <t>Odsetki od nieterminowych wpłat z tyt. pod. i opłat</t>
  </si>
  <si>
    <t>Odsetki od nieterminowych wpłat</t>
  </si>
  <si>
    <t>Wpływy z róznych dochodów</t>
  </si>
  <si>
    <t>Zespoły ekonomiczno-administracyjne szkół</t>
  </si>
  <si>
    <t>0490</t>
  </si>
  <si>
    <t>Kultura i ochrona dziedzictwa narodowego</t>
  </si>
  <si>
    <t>Edukacyjna opieka wychowawcza</t>
  </si>
  <si>
    <t>Wpływy z innych lokalnych opłat pobieranych przez jednostki samorządu terytorialnego na podstawie odrębnych ustaw</t>
  </si>
  <si>
    <t>Transport i łączność</t>
  </si>
  <si>
    <t>Drogi publiczne gminne</t>
  </si>
  <si>
    <t>0870</t>
  </si>
  <si>
    <t>Wpływy ze sprzedaży  składników majątkowych</t>
  </si>
  <si>
    <t>Dochody jednostek samorządu terytorialnego związane z realizacją zadań z zakresu administracji rządowej oraz innych zadań zleconych ustawami.</t>
  </si>
  <si>
    <t>Wpływy z pod.roln.,p.leśn.,pod. Od spadków i darowizn,pod.od czynności cywilnopr., oraz  oraz pod.i opł.lokalnych od osób fizycznych</t>
  </si>
  <si>
    <t>Część wyrównawcza subwencji ogólnej dla gmin</t>
  </si>
  <si>
    <t>0580</t>
  </si>
  <si>
    <t>Świadczenia rodzinne oraz składki na ubezpieczenia emerytalnei rentowe z ubezpieczenia społecznego</t>
  </si>
  <si>
    <t>Pomoc społeczna</t>
  </si>
  <si>
    <t>Pomoc materialna dla uczniów</t>
  </si>
  <si>
    <t>Zasiłki i pomoc w nat.oraz skł.na ubezp.społ.</t>
  </si>
  <si>
    <t>Działalność usługowa</t>
  </si>
  <si>
    <t>Prace geodezyjne i kartograficzne</t>
  </si>
  <si>
    <t>Grzywny i kary pienieżne od osób prawnych i innych jednostek organizacyjnych</t>
  </si>
  <si>
    <t>6290</t>
  </si>
  <si>
    <t>Środki na dofinansowanie inwestycji gmin, powiatów,samorządów województw, pozyskane z innych źródeł</t>
  </si>
  <si>
    <t>2980</t>
  </si>
  <si>
    <t>Wpływy do wyjaśnienia</t>
  </si>
  <si>
    <t>Część równoważąca subwencji ogólnej dla gmin</t>
  </si>
  <si>
    <t>Gimnazja</t>
  </si>
  <si>
    <t>Środki na dofinansowanie własnych inwestycji gmin , powiatów,samorządów województw pozyskane z innych źródeł</t>
  </si>
  <si>
    <t>Wpływy z opłat za zarząd,użytk.i użytk.wieczyste nieruchom.</t>
  </si>
  <si>
    <t>01095</t>
  </si>
  <si>
    <t>Dot.cel.otrz.z b.p. na real.zad.bież.z zakr. admin. rząd. oraz innych zadań zlec.gminom ustawami</t>
  </si>
  <si>
    <t>Drogi publiczne powiatowe</t>
  </si>
  <si>
    <t>Dotacje celowe otrzymane z powiatu na zadanie bieżące realizowane na podstawie porozumień ( umów) między jednostkami samorządu terytorialnego</t>
  </si>
  <si>
    <t>0770</t>
  </si>
  <si>
    <t>Wpływy z tytułu odpłatnego nabycia prawa własności oraz prawa użtkowania  wieczystego nieruchomosći</t>
  </si>
  <si>
    <t>6298</t>
  </si>
  <si>
    <t>Dotacje cel.otrz.z b.p. na realiz. własnych zad. bieżących gmin</t>
  </si>
  <si>
    <t>Wpływy z tytułu pomocy finansowej udzielanej między jednostkami samorządu terytorialnego na dofinansowanie własnych zadań inwestycyjnych i zakupów inwestycyjnych</t>
  </si>
  <si>
    <t>Ochrona zdrowia</t>
  </si>
  <si>
    <t>2910</t>
  </si>
  <si>
    <t>Wpływy ze zwrotów dotacji wykorzystanych niezgodnie z przeznaczeniem lub pobranych w nadmiernej wysokości</t>
  </si>
  <si>
    <t>0900</t>
  </si>
  <si>
    <t>Odsetki od dotacji wykorzystanych niezgodnie z przeznaczeniem lub pobranych w nadmiernej wysokości</t>
  </si>
  <si>
    <t>Przeciwdziałaniw alkoholizmowi</t>
  </si>
  <si>
    <t>Ośrodki wsparcia</t>
  </si>
  <si>
    <t>Gospodarka ściekowa i ochrona wód</t>
  </si>
  <si>
    <t>Biblioteki</t>
  </si>
  <si>
    <t>Kultura fizyczna i sport</t>
  </si>
  <si>
    <t>Obiekty sportowe</t>
  </si>
  <si>
    <t>Wykonanie dochodów budżetu gminy za  I półrocze 2007 roku.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</si>
</sst>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_-* #,##0.000\ _z_ł_-;\-* #,##0.000\ _z_ł_-;_-* &quot;-&quot;??\ _z_ł_-;_-@_-"/>
    <numFmt numFmtId="168" formatCode="#,##0.000"/>
    <numFmt numFmtId="169" formatCode="#,##0.0"/>
  </numFmts>
  <fonts count="22">
    <font>
      <sz val="10"/>
      <name val="Arial CE"/>
      <family val="0"/>
    </font>
    <font>
      <b/>
      <sz val="10"/>
      <name val="Arial CE"/>
      <family val="2"/>
    </font>
    <font>
      <u val="single"/>
      <sz val="10"/>
      <name val="Arial CE"/>
      <family val="2"/>
    </font>
    <font>
      <b/>
      <u val="single"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u val="single"/>
      <sz val="12"/>
      <name val="Arial CE"/>
      <family val="2"/>
    </font>
    <font>
      <b/>
      <u val="single"/>
      <sz val="12"/>
      <name val="Arial CE"/>
      <family val="2"/>
    </font>
    <font>
      <u val="single"/>
      <sz val="11"/>
      <name val="Arial CE"/>
      <family val="2"/>
    </font>
    <font>
      <sz val="8"/>
      <name val="Tahoma"/>
      <family val="0"/>
    </font>
    <font>
      <b/>
      <sz val="8"/>
      <name val="Tahoma"/>
      <family val="0"/>
    </font>
    <font>
      <b/>
      <u val="single"/>
      <sz val="11"/>
      <name val="Arial CE"/>
      <family val="2"/>
    </font>
    <font>
      <sz val="10"/>
      <color indexed="8"/>
      <name val="Arial CE"/>
      <family val="2"/>
    </font>
    <font>
      <b/>
      <sz val="11"/>
      <color indexed="8"/>
      <name val="Arial CE"/>
      <family val="2"/>
    </font>
    <font>
      <b/>
      <sz val="10"/>
      <color indexed="8"/>
      <name val="Arial CE"/>
      <family val="0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double"/>
      <bottom style="thin"/>
    </border>
    <border>
      <left style="medium"/>
      <right style="medium"/>
      <top style="thin"/>
      <bottom style="thin"/>
    </border>
    <border>
      <left style="double"/>
      <right style="double"/>
      <top>
        <color indexed="63"/>
      </top>
      <bottom style="medium"/>
    </border>
    <border>
      <left style="double"/>
      <right style="double"/>
      <top style="thin"/>
      <bottom style="medium"/>
    </border>
    <border>
      <left style="double"/>
      <right style="double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medium"/>
    </border>
    <border>
      <left>
        <color indexed="63"/>
      </left>
      <right style="double"/>
      <top style="medium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double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8"/>
      </bottom>
    </border>
    <border>
      <left style="medium"/>
      <right style="medium"/>
      <top>
        <color indexed="8"/>
      </top>
      <bottom>
        <color indexed="8"/>
      </bottom>
    </border>
    <border>
      <left style="medium"/>
      <right style="medium"/>
      <top style="double"/>
      <bottom style="double"/>
    </border>
    <border>
      <left style="medium"/>
      <right style="double"/>
      <top style="double"/>
      <bottom style="thin"/>
    </border>
    <border>
      <left style="medium"/>
      <right style="double"/>
      <top style="thin"/>
      <bottom style="thin"/>
    </border>
    <border>
      <left style="medium"/>
      <right style="double"/>
      <top>
        <color indexed="63"/>
      </top>
      <bottom style="medium"/>
    </border>
    <border>
      <left style="medium"/>
      <right style="double"/>
      <top>
        <color indexed="63"/>
      </top>
      <bottom style="thin"/>
    </border>
    <border>
      <left style="medium"/>
      <right style="double"/>
      <top style="thin"/>
      <bottom style="medium"/>
    </border>
    <border>
      <left style="medium"/>
      <right style="double"/>
      <top style="medium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0" fontId="9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" fontId="0" fillId="0" borderId="4" xfId="0" applyNumberFormat="1" applyFont="1" applyBorder="1" applyAlignment="1">
      <alignment horizontal="right"/>
    </xf>
    <xf numFmtId="9" fontId="0" fillId="0" borderId="0" xfId="19" applyBorder="1" applyAlignment="1">
      <alignment horizontal="right"/>
    </xf>
    <xf numFmtId="9" fontId="0" fillId="0" borderId="0" xfId="19" applyFont="1" applyBorder="1" applyAlignment="1">
      <alignment horizontal="right"/>
    </xf>
    <xf numFmtId="3" fontId="4" fillId="0" borderId="5" xfId="0" applyNumberFormat="1" applyFont="1" applyBorder="1" applyAlignment="1">
      <alignment/>
    </xf>
    <xf numFmtId="4" fontId="0" fillId="0" borderId="6" xfId="0" applyNumberFormat="1" applyBorder="1" applyAlignment="1">
      <alignment/>
    </xf>
    <xf numFmtId="4" fontId="4" fillId="0" borderId="5" xfId="0" applyNumberFormat="1" applyFont="1" applyBorder="1" applyAlignment="1">
      <alignment/>
    </xf>
    <xf numFmtId="3" fontId="0" fillId="0" borderId="7" xfId="0" applyNumberFormat="1" applyBorder="1" applyAlignment="1">
      <alignment horizontal="right"/>
    </xf>
    <xf numFmtId="4" fontId="0" fillId="0" borderId="7" xfId="0" applyNumberFormat="1" applyBorder="1" applyAlignment="1">
      <alignment horizontal="right"/>
    </xf>
    <xf numFmtId="4" fontId="0" fillId="0" borderId="7" xfId="0" applyNumberFormat="1" applyFont="1" applyBorder="1" applyAlignment="1">
      <alignment horizontal="right"/>
    </xf>
    <xf numFmtId="3" fontId="0" fillId="0" borderId="8" xfId="0" applyNumberFormat="1" applyBorder="1" applyAlignment="1">
      <alignment horizontal="right"/>
    </xf>
    <xf numFmtId="4" fontId="0" fillId="0" borderId="8" xfId="0" applyNumberFormat="1" applyBorder="1" applyAlignment="1">
      <alignment horizontal="right"/>
    </xf>
    <xf numFmtId="3" fontId="4" fillId="0" borderId="9" xfId="0" applyNumberFormat="1" applyFont="1" applyBorder="1" applyAlignment="1">
      <alignment horizontal="right"/>
    </xf>
    <xf numFmtId="4" fontId="4" fillId="0" borderId="9" xfId="0" applyNumberFormat="1" applyFont="1" applyBorder="1" applyAlignment="1">
      <alignment horizontal="right"/>
    </xf>
    <xf numFmtId="3" fontId="0" fillId="0" borderId="7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4" fontId="1" fillId="0" borderId="7" xfId="0" applyNumberFormat="1" applyFont="1" applyBorder="1" applyAlignment="1">
      <alignment horizontal="right"/>
    </xf>
    <xf numFmtId="3" fontId="0" fillId="0" borderId="7" xfId="0" applyNumberFormat="1" applyFont="1" applyBorder="1" applyAlignment="1">
      <alignment horizontal="right"/>
    </xf>
    <xf numFmtId="4" fontId="0" fillId="0" borderId="7" xfId="0" applyNumberFormat="1" applyFont="1" applyBorder="1" applyAlignment="1">
      <alignment horizontal="right"/>
    </xf>
    <xf numFmtId="4" fontId="1" fillId="0" borderId="6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3" fontId="1" fillId="0" borderId="7" xfId="0" applyNumberFormat="1" applyFont="1" applyBorder="1" applyAlignment="1">
      <alignment horizontal="right"/>
    </xf>
    <xf numFmtId="0" fontId="0" fillId="0" borderId="10" xfId="0" applyFont="1" applyBorder="1" applyAlignment="1">
      <alignment horizontal="center" vertical="center"/>
    </xf>
    <xf numFmtId="4" fontId="1" fillId="0" borderId="7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4" fontId="4" fillId="0" borderId="4" xfId="0" applyNumberFormat="1" applyFon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4" fontId="0" fillId="0" borderId="12" xfId="0" applyNumberFormat="1" applyBorder="1" applyAlignment="1">
      <alignment horizontal="right"/>
    </xf>
    <xf numFmtId="3" fontId="11" fillId="0" borderId="13" xfId="0" applyNumberFormat="1" applyFont="1" applyBorder="1" applyAlignment="1">
      <alignment horizontal="right"/>
    </xf>
    <xf numFmtId="4" fontId="11" fillId="0" borderId="13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4" fontId="10" fillId="0" borderId="13" xfId="0" applyNumberFormat="1" applyFont="1" applyBorder="1" applyAlignment="1">
      <alignment horizontal="right"/>
    </xf>
    <xf numFmtId="3" fontId="11" fillId="0" borderId="13" xfId="0" applyNumberFormat="1" applyFont="1" applyBorder="1" applyAlignment="1">
      <alignment horizontal="right" vertical="center"/>
    </xf>
    <xf numFmtId="4" fontId="11" fillId="0" borderId="13" xfId="0" applyNumberFormat="1" applyFont="1" applyBorder="1" applyAlignment="1">
      <alignment horizontal="right" vertical="center"/>
    </xf>
    <xf numFmtId="4" fontId="0" fillId="0" borderId="12" xfId="0" applyNumberFormat="1" applyFill="1" applyBorder="1" applyAlignment="1">
      <alignment horizontal="right"/>
    </xf>
    <xf numFmtId="3" fontId="1" fillId="0" borderId="7" xfId="0" applyNumberFormat="1" applyFont="1" applyBorder="1" applyAlignment="1">
      <alignment horizontal="right" wrapText="1"/>
    </xf>
    <xf numFmtId="4" fontId="1" fillId="0" borderId="7" xfId="0" applyNumberFormat="1" applyFont="1" applyBorder="1" applyAlignment="1">
      <alignment horizontal="right" wrapText="1"/>
    </xf>
    <xf numFmtId="3" fontId="3" fillId="0" borderId="7" xfId="0" applyNumberFormat="1" applyFon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0" fontId="0" fillId="0" borderId="14" xfId="0" applyFont="1" applyBorder="1" applyAlignment="1">
      <alignment vertical="center" wrapText="1"/>
    </xf>
    <xf numFmtId="3" fontId="2" fillId="0" borderId="7" xfId="0" applyNumberFormat="1" applyFont="1" applyBorder="1" applyAlignment="1">
      <alignment horizontal="right"/>
    </xf>
    <xf numFmtId="4" fontId="2" fillId="0" borderId="7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4" fontId="14" fillId="0" borderId="13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3" fontId="2" fillId="0" borderId="7" xfId="0" applyNumberFormat="1" applyFont="1" applyBorder="1" applyAlignment="1">
      <alignment horizontal="right"/>
    </xf>
    <xf numFmtId="4" fontId="0" fillId="0" borderId="7" xfId="0" applyNumberFormat="1" applyFont="1" applyBorder="1" applyAlignment="1">
      <alignment horizontal="right"/>
    </xf>
    <xf numFmtId="4" fontId="2" fillId="0" borderId="7" xfId="0" applyNumberFormat="1" applyFont="1" applyBorder="1" applyAlignment="1">
      <alignment horizontal="right"/>
    </xf>
    <xf numFmtId="0" fontId="0" fillId="0" borderId="14" xfId="0" applyFont="1" applyBorder="1" applyAlignment="1">
      <alignment vertical="center" wrapText="1"/>
    </xf>
    <xf numFmtId="0" fontId="11" fillId="0" borderId="14" xfId="0" applyFont="1" applyBorder="1" applyAlignment="1">
      <alignment vertical="center"/>
    </xf>
    <xf numFmtId="3" fontId="14" fillId="0" borderId="7" xfId="0" applyNumberFormat="1" applyFont="1" applyBorder="1" applyAlignment="1">
      <alignment horizontal="right"/>
    </xf>
    <xf numFmtId="4" fontId="10" fillId="0" borderId="7" xfId="0" applyNumberFormat="1" applyFont="1" applyBorder="1" applyAlignment="1">
      <alignment horizontal="right"/>
    </xf>
    <xf numFmtId="4" fontId="14" fillId="0" borderId="7" xfId="0" applyNumberFormat="1" applyFont="1" applyBorder="1" applyAlignment="1">
      <alignment horizontal="right"/>
    </xf>
    <xf numFmtId="3" fontId="11" fillId="0" borderId="13" xfId="0" applyNumberFormat="1" applyFont="1" applyBorder="1" applyAlignment="1">
      <alignment horizontal="right"/>
    </xf>
    <xf numFmtId="4" fontId="11" fillId="0" borderId="13" xfId="0" applyNumberFormat="1" applyFont="1" applyBorder="1" applyAlignment="1">
      <alignment horizontal="right"/>
    </xf>
    <xf numFmtId="0" fontId="1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3" fontId="11" fillId="0" borderId="13" xfId="0" applyNumberFormat="1" applyFont="1" applyBorder="1" applyAlignment="1">
      <alignment/>
    </xf>
    <xf numFmtId="4" fontId="11" fillId="0" borderId="13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4" fontId="1" fillId="0" borderId="7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4" fontId="0" fillId="0" borderId="7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4" fontId="1" fillId="0" borderId="7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4" fontId="0" fillId="0" borderId="7" xfId="0" applyNumberFormat="1" applyFont="1" applyBorder="1" applyAlignment="1">
      <alignment/>
    </xf>
    <xf numFmtId="3" fontId="0" fillId="0" borderId="7" xfId="0" applyNumberFormat="1" applyFont="1" applyBorder="1" applyAlignment="1">
      <alignment/>
    </xf>
    <xf numFmtId="3" fontId="0" fillId="0" borderId="7" xfId="0" applyNumberFormat="1" applyBorder="1" applyAlignment="1">
      <alignment/>
    </xf>
    <xf numFmtId="4" fontId="0" fillId="0" borderId="7" xfId="0" applyNumberFormat="1" applyBorder="1" applyAlignment="1">
      <alignment/>
    </xf>
    <xf numFmtId="4" fontId="0" fillId="0" borderId="7" xfId="0" applyNumberFormat="1" applyFill="1" applyBorder="1" applyAlignment="1">
      <alignment/>
    </xf>
    <xf numFmtId="3" fontId="0" fillId="0" borderId="12" xfId="0" applyNumberForma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12" xfId="0" applyNumberFormat="1" applyBorder="1" applyAlignment="1">
      <alignment/>
    </xf>
    <xf numFmtId="0" fontId="1" fillId="0" borderId="19" xfId="0" applyFont="1" applyBorder="1" applyAlignment="1">
      <alignment vertical="center" wrapText="1"/>
    </xf>
    <xf numFmtId="4" fontId="11" fillId="0" borderId="7" xfId="0" applyNumberFormat="1" applyFont="1" applyBorder="1" applyAlignment="1">
      <alignment horizontal="right"/>
    </xf>
    <xf numFmtId="0" fontId="1" fillId="0" borderId="19" xfId="0" applyFont="1" applyBorder="1" applyAlignment="1">
      <alignment vertical="center" wrapText="1"/>
    </xf>
    <xf numFmtId="3" fontId="0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0" fillId="0" borderId="18" xfId="0" applyFont="1" applyBorder="1" applyAlignment="1">
      <alignment/>
    </xf>
    <xf numFmtId="0" fontId="19" fillId="0" borderId="16" xfId="0" applyFont="1" applyBorder="1" applyAlignment="1">
      <alignment/>
    </xf>
    <xf numFmtId="3" fontId="11" fillId="0" borderId="13" xfId="0" applyNumberFormat="1" applyFont="1" applyBorder="1" applyAlignment="1">
      <alignment/>
    </xf>
    <xf numFmtId="4" fontId="11" fillId="0" borderId="13" xfId="0" applyNumberFormat="1" applyFont="1" applyBorder="1" applyAlignment="1">
      <alignment/>
    </xf>
    <xf numFmtId="0" fontId="20" fillId="0" borderId="14" xfId="0" applyFont="1" applyBorder="1" applyAlignment="1">
      <alignment/>
    </xf>
    <xf numFmtId="4" fontId="11" fillId="0" borderId="7" xfId="0" applyNumberFormat="1" applyFont="1" applyBorder="1" applyAlignment="1">
      <alignment horizontal="right"/>
    </xf>
    <xf numFmtId="3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4" fillId="0" borderId="5" xfId="0" applyNumberFormat="1" applyFont="1" applyBorder="1" applyAlignment="1">
      <alignment horizontal="right"/>
    </xf>
    <xf numFmtId="0" fontId="4" fillId="0" borderId="22" xfId="0" applyFont="1" applyBorder="1" applyAlignment="1">
      <alignment/>
    </xf>
    <xf numFmtId="0" fontId="1" fillId="0" borderId="23" xfId="0" applyFont="1" applyBorder="1" applyAlignment="1">
      <alignment wrapText="1"/>
    </xf>
    <xf numFmtId="0" fontId="0" fillId="0" borderId="23" xfId="0" applyBorder="1" applyAlignment="1">
      <alignment wrapText="1"/>
    </xf>
    <xf numFmtId="0" fontId="1" fillId="0" borderId="24" xfId="0" applyFont="1" applyBorder="1" applyAlignment="1">
      <alignment vertical="center"/>
    </xf>
    <xf numFmtId="0" fontId="0" fillId="0" borderId="24" xfId="0" applyFont="1" applyBorder="1" applyAlignment="1">
      <alignment wrapText="1"/>
    </xf>
    <xf numFmtId="0" fontId="0" fillId="0" borderId="25" xfId="0" applyBorder="1" applyAlignment="1">
      <alignment wrapText="1"/>
    </xf>
    <xf numFmtId="0" fontId="4" fillId="0" borderId="26" xfId="0" applyFont="1" applyBorder="1" applyAlignment="1">
      <alignment wrapText="1"/>
    </xf>
    <xf numFmtId="0" fontId="1" fillId="0" borderId="19" xfId="0" applyFont="1" applyBorder="1" applyAlignment="1">
      <alignment vertical="center"/>
    </xf>
    <xf numFmtId="0" fontId="0" fillId="0" borderId="19" xfId="0" applyFont="1" applyBorder="1" applyAlignment="1">
      <alignment vertical="center" wrapText="1"/>
    </xf>
    <xf numFmtId="0" fontId="1" fillId="0" borderId="23" xfId="0" applyFont="1" applyBorder="1" applyAlignment="1">
      <alignment wrapText="1"/>
    </xf>
    <xf numFmtId="0" fontId="0" fillId="0" borderId="23" xfId="0" applyFont="1" applyBorder="1" applyAlignment="1">
      <alignment wrapText="1"/>
    </xf>
    <xf numFmtId="0" fontId="0" fillId="0" borderId="27" xfId="0" applyBorder="1" applyAlignment="1">
      <alignment/>
    </xf>
    <xf numFmtId="0" fontId="11" fillId="0" borderId="28" xfId="0" applyFont="1" applyBorder="1" applyAlignment="1">
      <alignment/>
    </xf>
    <xf numFmtId="0" fontId="1" fillId="0" borderId="23" xfId="0" applyFont="1" applyBorder="1" applyAlignment="1">
      <alignment/>
    </xf>
    <xf numFmtId="0" fontId="0" fillId="0" borderId="23" xfId="0" applyBorder="1" applyAlignment="1">
      <alignment/>
    </xf>
    <xf numFmtId="0" fontId="0" fillId="0" borderId="27" xfId="0" applyBorder="1" applyAlignment="1">
      <alignment wrapText="1"/>
    </xf>
    <xf numFmtId="0" fontId="11" fillId="0" borderId="28" xfId="0" applyFont="1" applyBorder="1" applyAlignment="1">
      <alignment vertical="center" wrapText="1"/>
    </xf>
    <xf numFmtId="0" fontId="11" fillId="0" borderId="28" xfId="0" applyFont="1" applyBorder="1" applyAlignment="1">
      <alignment wrapText="1"/>
    </xf>
    <xf numFmtId="0" fontId="3" fillId="0" borderId="23" xfId="0" applyFont="1" applyBorder="1" applyAlignment="1">
      <alignment/>
    </xf>
    <xf numFmtId="0" fontId="0" fillId="0" borderId="23" xfId="0" applyFont="1" applyBorder="1" applyAlignment="1">
      <alignment/>
    </xf>
    <xf numFmtId="0" fontId="2" fillId="0" borderId="23" xfId="0" applyFont="1" applyBorder="1" applyAlignment="1">
      <alignment wrapText="1"/>
    </xf>
    <xf numFmtId="0" fontId="0" fillId="0" borderId="27" xfId="0" applyFont="1" applyBorder="1" applyAlignment="1">
      <alignment wrapText="1"/>
    </xf>
    <xf numFmtId="0" fontId="0" fillId="0" borderId="19" xfId="0" applyFont="1" applyBorder="1" applyAlignment="1">
      <alignment vertical="center" wrapText="1"/>
    </xf>
    <xf numFmtId="0" fontId="1" fillId="0" borderId="23" xfId="0" applyFont="1" applyBorder="1" applyAlignment="1">
      <alignment/>
    </xf>
    <xf numFmtId="0" fontId="1" fillId="0" borderId="27" xfId="0" applyFont="1" applyBorder="1" applyAlignment="1">
      <alignment wrapText="1"/>
    </xf>
    <xf numFmtId="0" fontId="1" fillId="0" borderId="27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/>
    </xf>
    <xf numFmtId="49" fontId="4" fillId="0" borderId="31" xfId="0" applyNumberFormat="1" applyFont="1" applyBorder="1" applyAlignment="1">
      <alignment horizontal="right"/>
    </xf>
    <xf numFmtId="0" fontId="12" fillId="0" borderId="32" xfId="0" applyFont="1" applyBorder="1" applyAlignment="1">
      <alignment horizontal="right"/>
    </xf>
    <xf numFmtId="49" fontId="0" fillId="0" borderId="18" xfId="0" applyNumberFormat="1" applyBorder="1" applyAlignment="1">
      <alignment horizontal="right"/>
    </xf>
    <xf numFmtId="49" fontId="1" fillId="0" borderId="10" xfId="0" applyNumberFormat="1" applyFont="1" applyBorder="1" applyAlignment="1">
      <alignment horizontal="right"/>
    </xf>
    <xf numFmtId="0" fontId="0" fillId="0" borderId="18" xfId="0" applyBorder="1" applyAlignment="1">
      <alignment horizontal="right"/>
    </xf>
    <xf numFmtId="0" fontId="2" fillId="0" borderId="10" xfId="0" applyFont="1" applyBorder="1" applyAlignment="1">
      <alignment horizontal="right"/>
    </xf>
    <xf numFmtId="49" fontId="1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top"/>
    </xf>
    <xf numFmtId="0" fontId="0" fillId="0" borderId="33" xfId="0" applyBorder="1" applyAlignment="1">
      <alignment horizontal="right"/>
    </xf>
    <xf numFmtId="0" fontId="2" fillId="0" borderId="33" xfId="0" applyFont="1" applyBorder="1" applyAlignment="1">
      <alignment horizontal="right"/>
    </xf>
    <xf numFmtId="0" fontId="4" fillId="0" borderId="18" xfId="0" applyFont="1" applyBorder="1" applyAlignment="1">
      <alignment horizontal="right"/>
    </xf>
    <xf numFmtId="0" fontId="13" fillId="0" borderId="34" xfId="0" applyFont="1" applyBorder="1" applyAlignment="1">
      <alignment horizontal="right"/>
    </xf>
    <xf numFmtId="0" fontId="1" fillId="0" borderId="18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2" fillId="0" borderId="35" xfId="0" applyFont="1" applyBorder="1" applyAlignment="1">
      <alignment horizontal="right"/>
    </xf>
    <xf numFmtId="0" fontId="11" fillId="0" borderId="17" xfId="0" applyFont="1" applyBorder="1" applyAlignment="1">
      <alignment/>
    </xf>
    <xf numFmtId="0" fontId="14" fillId="0" borderId="15" xfId="0" applyFont="1" applyBorder="1" applyAlignment="1">
      <alignment horizontal="right"/>
    </xf>
    <xf numFmtId="0" fontId="1" fillId="0" borderId="18" xfId="0" applyFont="1" applyBorder="1" applyAlignment="1">
      <alignment/>
    </xf>
    <xf numFmtId="0" fontId="1" fillId="0" borderId="33" xfId="0" applyFont="1" applyBorder="1" applyAlignment="1">
      <alignment/>
    </xf>
    <xf numFmtId="0" fontId="11" fillId="0" borderId="18" xfId="0" applyFont="1" applyBorder="1" applyAlignment="1">
      <alignment/>
    </xf>
    <xf numFmtId="0" fontId="2" fillId="0" borderId="36" xfId="0" applyFont="1" applyBorder="1" applyAlignment="1">
      <alignment horizontal="right"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wrapText="1"/>
    </xf>
    <xf numFmtId="0" fontId="1" fillId="0" borderId="10" xfId="0" applyFont="1" applyBorder="1" applyAlignment="1">
      <alignment horizontal="right" wrapText="1"/>
    </xf>
    <xf numFmtId="0" fontId="17" fillId="0" borderId="15" xfId="0" applyFont="1" applyBorder="1" applyAlignment="1">
      <alignment horizontal="right"/>
    </xf>
    <xf numFmtId="0" fontId="2" fillId="0" borderId="18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35" xfId="0" applyBorder="1" applyAlignment="1">
      <alignment/>
    </xf>
    <xf numFmtId="0" fontId="10" fillId="0" borderId="15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35" xfId="0" applyFont="1" applyBorder="1" applyAlignment="1">
      <alignment/>
    </xf>
    <xf numFmtId="0" fontId="14" fillId="0" borderId="15" xfId="0" applyFont="1" applyBorder="1" applyAlignment="1">
      <alignment/>
    </xf>
    <xf numFmtId="0" fontId="19" fillId="0" borderId="37" xfId="0" applyFont="1" applyBorder="1" applyAlignment="1">
      <alignment/>
    </xf>
    <xf numFmtId="0" fontId="19" fillId="0" borderId="15" xfId="0" applyFont="1" applyBorder="1" applyAlignment="1">
      <alignment/>
    </xf>
    <xf numFmtId="0" fontId="18" fillId="0" borderId="38" xfId="0" applyFont="1" applyBorder="1" applyAlignment="1">
      <alignment/>
    </xf>
    <xf numFmtId="0" fontId="20" fillId="0" borderId="10" xfId="0" applyFont="1" applyBorder="1" applyAlignment="1">
      <alignment/>
    </xf>
    <xf numFmtId="0" fontId="1" fillId="0" borderId="34" xfId="0" applyFont="1" applyBorder="1" applyAlignment="1">
      <alignment/>
    </xf>
    <xf numFmtId="0" fontId="0" fillId="0" borderId="18" xfId="0" applyBorder="1" applyAlignment="1">
      <alignment/>
    </xf>
    <xf numFmtId="0" fontId="5" fillId="0" borderId="39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4" fillId="0" borderId="40" xfId="0" applyFont="1" applyBorder="1" applyAlignment="1">
      <alignment horizontal="center"/>
    </xf>
    <xf numFmtId="49" fontId="1" fillId="0" borderId="41" xfId="0" applyNumberFormat="1" applyFont="1" applyBorder="1" applyAlignment="1">
      <alignment horizontal="center"/>
    </xf>
    <xf numFmtId="49" fontId="0" fillId="0" borderId="41" xfId="0" applyNumberFormat="1" applyBorder="1" applyAlignment="1">
      <alignment horizontal="center"/>
    </xf>
    <xf numFmtId="49" fontId="1" fillId="0" borderId="41" xfId="0" applyNumberFormat="1" applyFont="1" applyBorder="1" applyAlignment="1">
      <alignment horizontal="center" vertical="center"/>
    </xf>
    <xf numFmtId="49" fontId="0" fillId="0" borderId="41" xfId="0" applyNumberFormat="1" applyFont="1" applyBorder="1" applyAlignment="1">
      <alignment horizontal="center" vertical="center"/>
    </xf>
    <xf numFmtId="49" fontId="0" fillId="0" borderId="42" xfId="0" applyNumberFormat="1" applyBorder="1" applyAlignment="1">
      <alignment horizontal="center"/>
    </xf>
    <xf numFmtId="49" fontId="4" fillId="0" borderId="43" xfId="0" applyNumberFormat="1" applyFont="1" applyBorder="1" applyAlignment="1">
      <alignment horizontal="center"/>
    </xf>
    <xf numFmtId="0" fontId="1" fillId="0" borderId="41" xfId="0" applyFont="1" applyBorder="1" applyAlignment="1">
      <alignment/>
    </xf>
    <xf numFmtId="0" fontId="0" fillId="0" borderId="41" xfId="0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/>
    </xf>
    <xf numFmtId="49" fontId="0" fillId="0" borderId="44" xfId="0" applyNumberFormat="1" applyBorder="1" applyAlignment="1">
      <alignment horizontal="center"/>
    </xf>
    <xf numFmtId="49" fontId="11" fillId="0" borderId="45" xfId="0" applyNumberFormat="1" applyFont="1" applyBorder="1" applyAlignment="1">
      <alignment horizontal="center"/>
    </xf>
    <xf numFmtId="49" fontId="10" fillId="0" borderId="41" xfId="0" applyNumberFormat="1" applyFont="1" applyBorder="1" applyAlignment="1">
      <alignment horizontal="center" vertical="center"/>
    </xf>
    <xf numFmtId="49" fontId="10" fillId="0" borderId="45" xfId="0" applyNumberFormat="1" applyFont="1" applyBorder="1" applyAlignment="1">
      <alignment horizontal="center"/>
    </xf>
    <xf numFmtId="0" fontId="11" fillId="0" borderId="45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0" fillId="0" borderId="41" xfId="0" applyBorder="1" applyAlignment="1">
      <alignment horizontal="center"/>
    </xf>
    <xf numFmtId="49" fontId="0" fillId="0" borderId="44" xfId="0" applyNumberFormat="1" applyBorder="1" applyAlignment="1">
      <alignment/>
    </xf>
    <xf numFmtId="49" fontId="10" fillId="0" borderId="45" xfId="0" applyNumberFormat="1" applyFont="1" applyBorder="1" applyAlignment="1">
      <alignment/>
    </xf>
    <xf numFmtId="49" fontId="1" fillId="0" borderId="41" xfId="0" applyNumberFormat="1" applyFont="1" applyBorder="1" applyAlignment="1">
      <alignment/>
    </xf>
    <xf numFmtId="49" fontId="1" fillId="0" borderId="41" xfId="0" applyNumberFormat="1" applyFont="1" applyBorder="1" applyAlignment="1">
      <alignment horizontal="center" wrapText="1"/>
    </xf>
    <xf numFmtId="49" fontId="3" fillId="0" borderId="41" xfId="0" applyNumberFormat="1" applyFont="1" applyBorder="1" applyAlignment="1">
      <alignment horizontal="center"/>
    </xf>
    <xf numFmtId="49" fontId="0" fillId="0" borderId="41" xfId="0" applyNumberFormat="1" applyFont="1" applyBorder="1" applyAlignment="1">
      <alignment horizontal="center"/>
    </xf>
    <xf numFmtId="0" fontId="0" fillId="0" borderId="41" xfId="0" applyFont="1" applyBorder="1" applyAlignment="1">
      <alignment/>
    </xf>
    <xf numFmtId="49" fontId="11" fillId="0" borderId="45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0" fillId="0" borderId="41" xfId="0" applyNumberFormat="1" applyFont="1" applyBorder="1" applyAlignment="1">
      <alignment horizontal="center" vertical="center"/>
    </xf>
    <xf numFmtId="49" fontId="0" fillId="0" borderId="41" xfId="0" applyNumberFormat="1" applyFont="1" applyBorder="1" applyAlignment="1">
      <alignment horizontal="center" vertical="center"/>
    </xf>
    <xf numFmtId="49" fontId="11" fillId="0" borderId="41" xfId="0" applyNumberFormat="1" applyFont="1" applyBorder="1" applyAlignment="1">
      <alignment horizontal="center" vertical="center"/>
    </xf>
    <xf numFmtId="49" fontId="0" fillId="0" borderId="44" xfId="0" applyNumberFormat="1" applyFont="1" applyBorder="1" applyAlignment="1">
      <alignment horizontal="center"/>
    </xf>
    <xf numFmtId="0" fontId="1" fillId="0" borderId="41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49" fontId="0" fillId="0" borderId="41" xfId="0" applyNumberFormat="1" applyBorder="1" applyAlignment="1">
      <alignment/>
    </xf>
    <xf numFmtId="0" fontId="0" fillId="0" borderId="44" xfId="0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1" xfId="0" applyFont="1" applyBorder="1" applyAlignment="1">
      <alignment/>
    </xf>
    <xf numFmtId="0" fontId="19" fillId="0" borderId="45" xfId="0" applyFont="1" applyBorder="1" applyAlignment="1">
      <alignment/>
    </xf>
    <xf numFmtId="0" fontId="20" fillId="0" borderId="41" xfId="0" applyFont="1" applyBorder="1" applyAlignment="1">
      <alignment horizontal="center"/>
    </xf>
    <xf numFmtId="0" fontId="0" fillId="0" borderId="46" xfId="0" applyBorder="1" applyAlignment="1">
      <alignment/>
    </xf>
    <xf numFmtId="0" fontId="0" fillId="0" borderId="47" xfId="0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22" xfId="0" applyBorder="1" applyAlignment="1">
      <alignment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6"/>
  <sheetViews>
    <sheetView tabSelected="1" zoomScaleSheetLayoutView="100" workbookViewId="0" topLeftCell="A1">
      <selection activeCell="A4" sqref="A4:G4"/>
    </sheetView>
  </sheetViews>
  <sheetFormatPr defaultColWidth="9.00390625" defaultRowHeight="12.75"/>
  <cols>
    <col min="1" max="1" width="5.875" style="0" customWidth="1"/>
    <col min="2" max="3" width="7.125" style="0" customWidth="1"/>
    <col min="4" max="4" width="52.125" style="0" customWidth="1"/>
    <col min="5" max="5" width="12.875" style="0" customWidth="1"/>
    <col min="6" max="6" width="16.00390625" style="0" customWidth="1"/>
    <col min="7" max="7" width="9.625" style="0" customWidth="1"/>
  </cols>
  <sheetData>
    <row r="1" ht="15">
      <c r="E1" s="9" t="s">
        <v>54</v>
      </c>
    </row>
    <row r="2" spans="2:7" ht="12.75">
      <c r="B2" s="2"/>
      <c r="D2" s="5"/>
      <c r="E2" s="5"/>
      <c r="F2" s="5"/>
      <c r="G2" s="5"/>
    </row>
    <row r="3" spans="4:7" ht="12.75">
      <c r="D3" s="5"/>
      <c r="E3" s="5"/>
      <c r="F3" s="5"/>
      <c r="G3" s="5"/>
    </row>
    <row r="4" spans="1:7" ht="15.75">
      <c r="A4" s="225" t="s">
        <v>139</v>
      </c>
      <c r="B4" s="226"/>
      <c r="C4" s="226"/>
      <c r="D4" s="226"/>
      <c r="E4" s="226"/>
      <c r="F4" s="226"/>
      <c r="G4" s="226"/>
    </row>
    <row r="5" spans="4:7" ht="12.75">
      <c r="D5" s="6"/>
      <c r="E5" s="5"/>
      <c r="F5" s="5"/>
      <c r="G5" s="5"/>
    </row>
    <row r="6" ht="13.5" thickBot="1"/>
    <row r="7" spans="1:7" ht="13.5" thickTop="1">
      <c r="A7" s="227" t="s">
        <v>15</v>
      </c>
      <c r="B7" s="228"/>
      <c r="C7" s="229"/>
      <c r="D7" s="230" t="s">
        <v>2</v>
      </c>
      <c r="E7" s="232" t="s">
        <v>50</v>
      </c>
      <c r="F7" s="232" t="s">
        <v>51</v>
      </c>
      <c r="G7" s="232" t="s">
        <v>52</v>
      </c>
    </row>
    <row r="8" spans="1:7" ht="13.5" thickBot="1">
      <c r="A8" s="12" t="s">
        <v>0</v>
      </c>
      <c r="B8" s="11" t="s">
        <v>1</v>
      </c>
      <c r="C8" s="13"/>
      <c r="D8" s="231"/>
      <c r="E8" s="233"/>
      <c r="F8" s="233"/>
      <c r="G8" s="233"/>
    </row>
    <row r="9" spans="1:7" ht="16.5" thickTop="1">
      <c r="A9" s="141" t="s">
        <v>14</v>
      </c>
      <c r="B9" s="142"/>
      <c r="C9" s="184"/>
      <c r="D9" s="112" t="s">
        <v>53</v>
      </c>
      <c r="E9" s="25">
        <f>E10+E13</f>
        <v>27469</v>
      </c>
      <c r="F9" s="26">
        <f>F10+F13</f>
        <v>28637.949999999997</v>
      </c>
      <c r="G9" s="26"/>
    </row>
    <row r="10" spans="1:7" ht="38.25">
      <c r="A10" s="143"/>
      <c r="B10" s="144" t="s">
        <v>31</v>
      </c>
      <c r="C10" s="185"/>
      <c r="D10" s="113" t="s">
        <v>32</v>
      </c>
      <c r="E10" s="28">
        <f>E11</f>
        <v>0</v>
      </c>
      <c r="F10" s="29">
        <f>F11</f>
        <v>1169.67</v>
      </c>
      <c r="G10" s="29"/>
    </row>
    <row r="11" spans="1:7" ht="12.75">
      <c r="A11" s="145"/>
      <c r="B11" s="146"/>
      <c r="C11" s="186" t="s">
        <v>58</v>
      </c>
      <c r="D11" s="114" t="s">
        <v>33</v>
      </c>
      <c r="E11" s="20">
        <v>0</v>
      </c>
      <c r="F11" s="21">
        <v>1169.67</v>
      </c>
      <c r="G11" s="22"/>
    </row>
    <row r="12" spans="1:7" ht="12.75">
      <c r="A12" s="145"/>
      <c r="B12" s="146"/>
      <c r="C12" s="186"/>
      <c r="D12" s="114"/>
      <c r="E12" s="20"/>
      <c r="F12" s="21"/>
      <c r="G12" s="22"/>
    </row>
    <row r="13" spans="1:7" ht="12.75">
      <c r="A13" s="145"/>
      <c r="B13" s="147" t="s">
        <v>119</v>
      </c>
      <c r="C13" s="187"/>
      <c r="D13" s="115" t="s">
        <v>3</v>
      </c>
      <c r="E13" s="28">
        <f>SUM(E14)</f>
        <v>27469</v>
      </c>
      <c r="F13" s="29">
        <f>SUM(F14)</f>
        <v>27468.28</v>
      </c>
      <c r="G13" s="32">
        <f>(F13*100)/E13</f>
        <v>99.99737886344607</v>
      </c>
    </row>
    <row r="14" spans="1:7" ht="25.5">
      <c r="A14" s="145"/>
      <c r="B14" s="148"/>
      <c r="C14" s="188" t="s">
        <v>62</v>
      </c>
      <c r="D14" s="116" t="s">
        <v>120</v>
      </c>
      <c r="E14" s="27">
        <v>27469</v>
      </c>
      <c r="F14" s="22">
        <v>27468.28</v>
      </c>
      <c r="G14" s="22">
        <f>(F14*100)/E14</f>
        <v>99.99737886344607</v>
      </c>
    </row>
    <row r="15" spans="1:7" ht="13.5" thickBot="1">
      <c r="A15" s="149"/>
      <c r="B15" s="150"/>
      <c r="C15" s="189"/>
      <c r="D15" s="117"/>
      <c r="E15" s="38"/>
      <c r="F15" s="39"/>
      <c r="G15" s="40"/>
    </row>
    <row r="16" spans="1:7" ht="15.75">
      <c r="A16" s="151">
        <v>600</v>
      </c>
      <c r="B16" s="152"/>
      <c r="C16" s="190"/>
      <c r="D16" s="118" t="s">
        <v>96</v>
      </c>
      <c r="E16" s="37">
        <f>E17+E20</f>
        <v>2714965</v>
      </c>
      <c r="F16" s="41">
        <f>F17+F20</f>
        <v>368815.71</v>
      </c>
      <c r="G16" s="14">
        <f>(F16*100)/E16</f>
        <v>13.584547498770702</v>
      </c>
    </row>
    <row r="17" spans="1:7" ht="12.75">
      <c r="A17" s="153"/>
      <c r="B17" s="33">
        <v>60014</v>
      </c>
      <c r="C17" s="191"/>
      <c r="D17" s="119" t="s">
        <v>121</v>
      </c>
      <c r="E17" s="34">
        <f>SUM(E18)</f>
        <v>96939</v>
      </c>
      <c r="F17" s="34">
        <f>SUM(F18)</f>
        <v>52710</v>
      </c>
      <c r="G17" s="22">
        <f aca="true" t="shared" si="0" ref="G17:G22">(F17*100)/E17</f>
        <v>54.374400396125395</v>
      </c>
    </row>
    <row r="18" spans="1:7" ht="38.25">
      <c r="A18" s="153"/>
      <c r="B18" s="33"/>
      <c r="C18" s="192">
        <v>2320</v>
      </c>
      <c r="D18" s="120" t="s">
        <v>122</v>
      </c>
      <c r="E18" s="30">
        <v>96939</v>
      </c>
      <c r="F18" s="31">
        <v>52710</v>
      </c>
      <c r="G18" s="22">
        <f t="shared" si="0"/>
        <v>54.374400396125395</v>
      </c>
    </row>
    <row r="19" spans="1:7" ht="12.75">
      <c r="A19" s="153"/>
      <c r="B19" s="154"/>
      <c r="C19" s="193"/>
      <c r="D19" s="121"/>
      <c r="E19" s="34"/>
      <c r="F19" s="36"/>
      <c r="G19" s="22"/>
    </row>
    <row r="20" spans="1:7" ht="12.75">
      <c r="A20" s="145"/>
      <c r="B20" s="155">
        <v>60016</v>
      </c>
      <c r="C20" s="185"/>
      <c r="D20" s="113" t="s">
        <v>97</v>
      </c>
      <c r="E20" s="28">
        <f>SUM(E21:E22)</f>
        <v>2618026</v>
      </c>
      <c r="F20" s="29">
        <f>SUM(F21:F22)</f>
        <v>316105.71</v>
      </c>
      <c r="G20" s="29">
        <f t="shared" si="0"/>
        <v>12.074200561797324</v>
      </c>
    </row>
    <row r="21" spans="1:7" ht="25.5">
      <c r="A21" s="145"/>
      <c r="B21" s="146"/>
      <c r="C21" s="186" t="s">
        <v>111</v>
      </c>
      <c r="D21" s="122" t="s">
        <v>112</v>
      </c>
      <c r="E21" s="27">
        <v>0</v>
      </c>
      <c r="F21" s="22">
        <v>18000</v>
      </c>
      <c r="G21" s="22"/>
    </row>
    <row r="22" spans="1:7" ht="25.5">
      <c r="A22" s="145"/>
      <c r="B22" s="146"/>
      <c r="C22" s="186" t="s">
        <v>125</v>
      </c>
      <c r="D22" s="122" t="s">
        <v>112</v>
      </c>
      <c r="E22" s="27">
        <v>2618026</v>
      </c>
      <c r="F22" s="22">
        <v>298105.71</v>
      </c>
      <c r="G22" s="22">
        <f t="shared" si="0"/>
        <v>11.38665964356351</v>
      </c>
    </row>
    <row r="23" spans="1:7" ht="13.5" thickBot="1">
      <c r="A23" s="149"/>
      <c r="B23" s="156"/>
      <c r="C23" s="194"/>
      <c r="D23" s="123"/>
      <c r="E23" s="42"/>
      <c r="F23" s="43"/>
      <c r="G23" s="43"/>
    </row>
    <row r="24" spans="1:7" ht="14.25">
      <c r="A24" s="157">
        <v>700</v>
      </c>
      <c r="B24" s="158"/>
      <c r="C24" s="195"/>
      <c r="D24" s="124" t="s">
        <v>6</v>
      </c>
      <c r="E24" s="44">
        <f>E25</f>
        <v>4757453</v>
      </c>
      <c r="F24" s="45">
        <f>F25</f>
        <v>3004655.9899999998</v>
      </c>
      <c r="G24" s="45">
        <f>(F24*100)/E24</f>
        <v>63.15681920557071</v>
      </c>
    </row>
    <row r="25" spans="1:7" ht="12.75">
      <c r="A25" s="159"/>
      <c r="B25" s="155">
        <v>70005</v>
      </c>
      <c r="C25" s="185"/>
      <c r="D25" s="125" t="s">
        <v>7</v>
      </c>
      <c r="E25" s="28">
        <f>SUM(E26:E31)</f>
        <v>4757453</v>
      </c>
      <c r="F25" s="29">
        <f>SUM(F26:F31)</f>
        <v>3004655.9899999998</v>
      </c>
      <c r="G25" s="29">
        <f>(F25*100)/E25</f>
        <v>63.15681920557071</v>
      </c>
    </row>
    <row r="26" spans="1:7" ht="12.75">
      <c r="A26" s="159"/>
      <c r="B26" s="146"/>
      <c r="C26" s="186" t="s">
        <v>59</v>
      </c>
      <c r="D26" s="126" t="s">
        <v>118</v>
      </c>
      <c r="E26" s="20">
        <v>520000</v>
      </c>
      <c r="F26" s="21">
        <v>426807.86</v>
      </c>
      <c r="G26" s="22">
        <f>(F26*100)/E26</f>
        <v>82.07843461538461</v>
      </c>
    </row>
    <row r="27" spans="1:7" ht="12.75">
      <c r="A27" s="159"/>
      <c r="B27" s="146"/>
      <c r="C27" s="186" t="s">
        <v>58</v>
      </c>
      <c r="D27" s="114" t="s">
        <v>33</v>
      </c>
      <c r="E27" s="20"/>
      <c r="F27" s="21">
        <v>554.4</v>
      </c>
      <c r="G27" s="22"/>
    </row>
    <row r="28" spans="1:7" ht="25.5">
      <c r="A28" s="159"/>
      <c r="B28" s="146"/>
      <c r="C28" s="186" t="s">
        <v>60</v>
      </c>
      <c r="D28" s="114" t="s">
        <v>40</v>
      </c>
      <c r="E28" s="20">
        <v>500000</v>
      </c>
      <c r="F28" s="21">
        <v>231789.76</v>
      </c>
      <c r="G28" s="22">
        <f>(F28*100)/E28</f>
        <v>46.357952</v>
      </c>
    </row>
    <row r="29" spans="1:7" ht="25.5">
      <c r="A29" s="159"/>
      <c r="B29" s="146"/>
      <c r="C29" s="196" t="s">
        <v>123</v>
      </c>
      <c r="D29" s="114" t="s">
        <v>124</v>
      </c>
      <c r="E29" s="20">
        <v>3737453</v>
      </c>
      <c r="F29" s="21">
        <v>2318571.69</v>
      </c>
      <c r="G29" s="22">
        <f>(F29*100)/E29</f>
        <v>62.03614306320374</v>
      </c>
    </row>
    <row r="30" spans="1:7" ht="12.75">
      <c r="A30" s="159"/>
      <c r="B30" s="146"/>
      <c r="C30" s="186" t="s">
        <v>98</v>
      </c>
      <c r="D30" s="126" t="s">
        <v>99</v>
      </c>
      <c r="E30" s="20"/>
      <c r="F30" s="21">
        <v>418.03</v>
      </c>
      <c r="G30" s="22"/>
    </row>
    <row r="31" spans="1:7" ht="12.75">
      <c r="A31" s="159"/>
      <c r="B31" s="146"/>
      <c r="C31" s="186" t="s">
        <v>61</v>
      </c>
      <c r="D31" s="126" t="s">
        <v>34</v>
      </c>
      <c r="E31" s="20"/>
      <c r="F31" s="21">
        <v>26514.25</v>
      </c>
      <c r="G31" s="22"/>
    </row>
    <row r="32" spans="1:7" ht="13.5" thickBot="1">
      <c r="A32" s="160"/>
      <c r="B32" s="156"/>
      <c r="C32" s="194"/>
      <c r="D32" s="123"/>
      <c r="E32" s="42"/>
      <c r="F32" s="43"/>
      <c r="G32" s="46"/>
    </row>
    <row r="33" spans="1:7" ht="14.25">
      <c r="A33" s="161">
        <v>710</v>
      </c>
      <c r="B33" s="158"/>
      <c r="C33" s="197"/>
      <c r="D33" s="124" t="s">
        <v>108</v>
      </c>
      <c r="E33" s="44">
        <f>SUM(E34)</f>
        <v>0</v>
      </c>
      <c r="F33" s="45">
        <f>SUM(F34)</f>
        <v>39.94</v>
      </c>
      <c r="G33" s="47"/>
    </row>
    <row r="34" spans="1:7" ht="12.75">
      <c r="A34" s="159"/>
      <c r="B34" s="155">
        <v>71013</v>
      </c>
      <c r="C34" s="185"/>
      <c r="D34" s="125" t="s">
        <v>109</v>
      </c>
      <c r="E34" s="28">
        <f>SUM(E35)</f>
        <v>0</v>
      </c>
      <c r="F34" s="29">
        <f>SUM(F35)</f>
        <v>39.94</v>
      </c>
      <c r="G34" s="29"/>
    </row>
    <row r="35" spans="1:7" ht="25.5">
      <c r="A35" s="159"/>
      <c r="B35" s="146"/>
      <c r="C35" s="186" t="s">
        <v>103</v>
      </c>
      <c r="D35" s="122" t="s">
        <v>110</v>
      </c>
      <c r="E35" s="20"/>
      <c r="F35" s="21">
        <v>39.94</v>
      </c>
      <c r="G35" s="22"/>
    </row>
    <row r="36" spans="1:7" ht="13.5" thickBot="1">
      <c r="A36" s="160"/>
      <c r="B36" s="156"/>
      <c r="C36" s="194"/>
      <c r="D36" s="127"/>
      <c r="E36" s="42"/>
      <c r="F36" s="43"/>
      <c r="G36" s="43"/>
    </row>
    <row r="37" spans="1:7" ht="14.25">
      <c r="A37" s="161">
        <v>750</v>
      </c>
      <c r="B37" s="158"/>
      <c r="C37" s="198"/>
      <c r="D37" s="124" t="s">
        <v>8</v>
      </c>
      <c r="E37" s="44">
        <f>E38++E42</f>
        <v>304402</v>
      </c>
      <c r="F37" s="45">
        <f>F38++F42</f>
        <v>154188.21</v>
      </c>
      <c r="G37" s="45">
        <f>(F37*100)/E37</f>
        <v>50.65282422585923</v>
      </c>
    </row>
    <row r="38" spans="1:7" ht="12.75">
      <c r="A38" s="159"/>
      <c r="B38" s="155">
        <v>75011</v>
      </c>
      <c r="C38" s="199"/>
      <c r="D38" s="125" t="s">
        <v>9</v>
      </c>
      <c r="E38" s="28">
        <f>SUM(E39:E40)</f>
        <v>249402</v>
      </c>
      <c r="F38" s="29">
        <f>SUM(F39:F40)</f>
        <v>129330.22</v>
      </c>
      <c r="G38" s="29">
        <f>(F38*100)/E38</f>
        <v>51.85612785783594</v>
      </c>
    </row>
    <row r="39" spans="1:7" ht="25.5">
      <c r="A39" s="159"/>
      <c r="B39" s="146"/>
      <c r="C39" s="186" t="s">
        <v>62</v>
      </c>
      <c r="D39" s="114" t="s">
        <v>39</v>
      </c>
      <c r="E39" s="20">
        <v>233691</v>
      </c>
      <c r="F39" s="21">
        <v>125832</v>
      </c>
      <c r="G39" s="22">
        <f>(F39*100)/E39</f>
        <v>53.84546259804614</v>
      </c>
    </row>
    <row r="40" spans="1:7" ht="38.25">
      <c r="A40" s="159"/>
      <c r="B40" s="146"/>
      <c r="C40" s="200">
        <v>2360</v>
      </c>
      <c r="D40" s="122" t="s">
        <v>100</v>
      </c>
      <c r="E40" s="20">
        <v>15711</v>
      </c>
      <c r="F40" s="21">
        <v>3498.22</v>
      </c>
      <c r="G40" s="22">
        <f>(F40*100)/E40</f>
        <v>22.266055629813508</v>
      </c>
    </row>
    <row r="41" spans="1:7" ht="12.75">
      <c r="A41" s="159"/>
      <c r="B41" s="146"/>
      <c r="C41" s="186"/>
      <c r="D41" s="114"/>
      <c r="E41" s="20"/>
      <c r="F41" s="21"/>
      <c r="G41" s="21"/>
    </row>
    <row r="42" spans="1:7" ht="12.75">
      <c r="A42" s="159"/>
      <c r="B42" s="155">
        <v>75023</v>
      </c>
      <c r="C42" s="185"/>
      <c r="D42" s="113" t="s">
        <v>35</v>
      </c>
      <c r="E42" s="28">
        <f>SUM(E43:E44)</f>
        <v>55000</v>
      </c>
      <c r="F42" s="29">
        <f>SUM(F43:F44)</f>
        <v>24857.99</v>
      </c>
      <c r="G42" s="29">
        <f>(F42*100)/E42</f>
        <v>45.19634545454545</v>
      </c>
    </row>
    <row r="43" spans="1:7" ht="12.75">
      <c r="A43" s="159"/>
      <c r="B43" s="146"/>
      <c r="C43" s="186" t="s">
        <v>58</v>
      </c>
      <c r="D43" s="114" t="s">
        <v>33</v>
      </c>
      <c r="E43" s="20">
        <v>5000</v>
      </c>
      <c r="F43" s="21">
        <v>0</v>
      </c>
      <c r="G43" s="22">
        <f>(F43*100)/E43</f>
        <v>0</v>
      </c>
    </row>
    <row r="44" spans="1:7" ht="12.75">
      <c r="A44" s="159"/>
      <c r="B44" s="146"/>
      <c r="C44" s="186" t="s">
        <v>63</v>
      </c>
      <c r="D44" s="114" t="s">
        <v>57</v>
      </c>
      <c r="E44" s="20">
        <v>50000</v>
      </c>
      <c r="F44" s="21">
        <v>24857.99</v>
      </c>
      <c r="G44" s="22">
        <f>(F44*100)/E44</f>
        <v>49.71598</v>
      </c>
    </row>
    <row r="45" spans="1:7" ht="13.5" thickBot="1">
      <c r="A45" s="160"/>
      <c r="B45" s="156"/>
      <c r="C45" s="201"/>
      <c r="D45" s="123"/>
      <c r="E45" s="42"/>
      <c r="F45" s="43"/>
      <c r="G45" s="43"/>
    </row>
    <row r="46" spans="1:8" ht="30">
      <c r="A46" s="161">
        <v>751</v>
      </c>
      <c r="B46" s="158"/>
      <c r="C46" s="202"/>
      <c r="D46" s="128" t="s">
        <v>46</v>
      </c>
      <c r="E46" s="48">
        <f>E47</f>
        <v>5016</v>
      </c>
      <c r="F46" s="49">
        <f>F47</f>
        <v>2508</v>
      </c>
      <c r="G46" s="49">
        <f>(F46*100)/E46</f>
        <v>50</v>
      </c>
      <c r="H46" s="10"/>
    </row>
    <row r="47" spans="1:7" ht="12.75">
      <c r="A47" s="159"/>
      <c r="B47" s="155">
        <v>75101</v>
      </c>
      <c r="C47" s="203"/>
      <c r="D47" s="125" t="s">
        <v>47</v>
      </c>
      <c r="E47" s="28">
        <f>E48</f>
        <v>5016</v>
      </c>
      <c r="F47" s="29">
        <f>F48</f>
        <v>2508</v>
      </c>
      <c r="G47" s="29">
        <f>(F47*100)/E47</f>
        <v>50</v>
      </c>
    </row>
    <row r="48" spans="1:7" ht="25.5">
      <c r="A48" s="159"/>
      <c r="B48" s="146"/>
      <c r="C48" s="186" t="s">
        <v>62</v>
      </c>
      <c r="D48" s="114" t="s">
        <v>39</v>
      </c>
      <c r="E48" s="20">
        <v>5016</v>
      </c>
      <c r="F48" s="21">
        <v>2508</v>
      </c>
      <c r="G48" s="22">
        <f>(F48*100)/E48</f>
        <v>50</v>
      </c>
    </row>
    <row r="49" spans="1:7" ht="13.5" thickBot="1">
      <c r="A49" s="160"/>
      <c r="B49" s="156"/>
      <c r="C49" s="194"/>
      <c r="D49" s="127"/>
      <c r="E49" s="42"/>
      <c r="F49" s="43"/>
      <c r="G49" s="43"/>
    </row>
    <row r="50" spans="1:7" ht="30">
      <c r="A50" s="161">
        <v>754</v>
      </c>
      <c r="B50" s="158"/>
      <c r="C50" s="197"/>
      <c r="D50" s="129" t="s">
        <v>81</v>
      </c>
      <c r="E50" s="44">
        <f>E51+E54</f>
        <v>151000</v>
      </c>
      <c r="F50" s="45">
        <f>SUM(F51+F54)</f>
        <v>20692.77</v>
      </c>
      <c r="G50" s="45">
        <f>(F50*100)/E50</f>
        <v>13.70382119205298</v>
      </c>
    </row>
    <row r="51" spans="1:7" ht="12.75">
      <c r="A51" s="159"/>
      <c r="B51" s="155">
        <v>75414</v>
      </c>
      <c r="C51" s="185"/>
      <c r="D51" s="113" t="s">
        <v>82</v>
      </c>
      <c r="E51" s="28">
        <f>SUM(E52)</f>
        <v>1000</v>
      </c>
      <c r="F51" s="29">
        <f>SUM(F52)</f>
        <v>1000</v>
      </c>
      <c r="G51" s="88">
        <f>(F51*100)/E51</f>
        <v>100</v>
      </c>
    </row>
    <row r="52" spans="1:7" ht="25.5">
      <c r="A52" s="159"/>
      <c r="B52" s="146"/>
      <c r="C52" s="186" t="s">
        <v>62</v>
      </c>
      <c r="D52" s="114" t="s">
        <v>39</v>
      </c>
      <c r="E52" s="20">
        <v>1000</v>
      </c>
      <c r="F52" s="21">
        <v>1000</v>
      </c>
      <c r="G52" s="90">
        <f>(F52*100)/E52</f>
        <v>100</v>
      </c>
    </row>
    <row r="53" spans="1:9" ht="12.75">
      <c r="A53" s="103"/>
      <c r="B53" s="146"/>
      <c r="C53" s="193"/>
      <c r="D53" s="121"/>
      <c r="E53" s="27"/>
      <c r="F53" s="22"/>
      <c r="G53" s="21"/>
      <c r="I53" s="15"/>
    </row>
    <row r="54" spans="1:7" ht="12.75">
      <c r="A54" s="159"/>
      <c r="B54" s="155">
        <v>75416</v>
      </c>
      <c r="C54" s="185"/>
      <c r="D54" s="125" t="s">
        <v>11</v>
      </c>
      <c r="E54" s="28">
        <f>E55</f>
        <v>150000</v>
      </c>
      <c r="F54" s="29">
        <f>SUM(F55:F56)</f>
        <v>19692.77</v>
      </c>
      <c r="G54" s="29">
        <f>(F54*100)/E54</f>
        <v>13.128513333333334</v>
      </c>
    </row>
    <row r="55" spans="1:7" ht="12.75">
      <c r="A55" s="159"/>
      <c r="B55" s="146"/>
      <c r="C55" s="186" t="s">
        <v>64</v>
      </c>
      <c r="D55" s="126" t="s">
        <v>10</v>
      </c>
      <c r="E55" s="20">
        <v>150000</v>
      </c>
      <c r="F55" s="21">
        <v>19678.54</v>
      </c>
      <c r="G55" s="21">
        <f>(F55*100)/E55</f>
        <v>13.119026666666667</v>
      </c>
    </row>
    <row r="56" spans="1:7" ht="12.75">
      <c r="A56" s="159"/>
      <c r="B56" s="162"/>
      <c r="C56" s="186" t="s">
        <v>58</v>
      </c>
      <c r="D56" s="114" t="s">
        <v>33</v>
      </c>
      <c r="E56" s="23"/>
      <c r="F56" s="24">
        <v>14.23</v>
      </c>
      <c r="G56" s="21"/>
    </row>
    <row r="57" spans="1:9" ht="13.5" thickBot="1">
      <c r="A57" s="160"/>
      <c r="B57" s="156"/>
      <c r="C57" s="194"/>
      <c r="D57" s="123"/>
      <c r="E57" s="42"/>
      <c r="F57" s="50"/>
      <c r="G57" s="50"/>
      <c r="I57" s="16"/>
    </row>
    <row r="58" spans="1:7" ht="30">
      <c r="A58" s="161">
        <v>756</v>
      </c>
      <c r="B58" s="158"/>
      <c r="C58" s="197"/>
      <c r="D58" s="129" t="s">
        <v>12</v>
      </c>
      <c r="E58" s="44">
        <f>E59+E63+E86+E92+E73</f>
        <v>29560925</v>
      </c>
      <c r="F58" s="45">
        <f>F59+F63+F86+F92+F73</f>
        <v>16220534.27</v>
      </c>
      <c r="G58" s="45">
        <f>(F58*100)/E58</f>
        <v>54.87153825531508</v>
      </c>
    </row>
    <row r="59" spans="1:7" ht="12.75">
      <c r="A59" s="163"/>
      <c r="B59" s="155">
        <v>75601</v>
      </c>
      <c r="C59" s="185"/>
      <c r="D59" s="125" t="s">
        <v>13</v>
      </c>
      <c r="E59" s="28">
        <f>E60</f>
        <v>100000</v>
      </c>
      <c r="F59" s="29">
        <f>SUM(F60+F61)</f>
        <v>49807.130000000005</v>
      </c>
      <c r="G59" s="29">
        <f>(F59*100)/E59</f>
        <v>49.80713</v>
      </c>
    </row>
    <row r="60" spans="1:7" ht="25.5">
      <c r="A60" s="159"/>
      <c r="B60" s="146"/>
      <c r="C60" s="186" t="s">
        <v>65</v>
      </c>
      <c r="D60" s="114" t="s">
        <v>43</v>
      </c>
      <c r="E60" s="20">
        <v>100000</v>
      </c>
      <c r="F60" s="21">
        <v>48739.65</v>
      </c>
      <c r="G60" s="22">
        <f>(F60*100)/E60</f>
        <v>48.73965</v>
      </c>
    </row>
    <row r="61" spans="1:7" ht="12.75">
      <c r="A61" s="159"/>
      <c r="B61" s="146"/>
      <c r="C61" s="186" t="s">
        <v>66</v>
      </c>
      <c r="D61" s="114" t="s">
        <v>89</v>
      </c>
      <c r="E61" s="20"/>
      <c r="F61" s="21">
        <v>1067.48</v>
      </c>
      <c r="G61" s="21"/>
    </row>
    <row r="62" spans="1:7" ht="12.75">
      <c r="A62" s="159"/>
      <c r="B62" s="146"/>
      <c r="C62" s="186"/>
      <c r="D62" s="114"/>
      <c r="E62" s="20"/>
      <c r="F62" s="21"/>
      <c r="G62" s="21"/>
    </row>
    <row r="63" spans="1:7" s="4" customFormat="1" ht="25.5">
      <c r="A63" s="164"/>
      <c r="B63" s="165">
        <v>75615</v>
      </c>
      <c r="C63" s="204"/>
      <c r="D63" s="113" t="s">
        <v>16</v>
      </c>
      <c r="E63" s="51">
        <f>SUM(E64:E71)</f>
        <v>6025500</v>
      </c>
      <c r="F63" s="52">
        <f>SUM(F64:F71)</f>
        <v>3163739.09</v>
      </c>
      <c r="G63" s="29">
        <f aca="true" t="shared" si="1" ref="G63:G69">(F63*100)/E63</f>
        <v>52.50583503443698</v>
      </c>
    </row>
    <row r="64" spans="1:7" ht="12.75">
      <c r="A64" s="159"/>
      <c r="B64" s="146"/>
      <c r="C64" s="186" t="s">
        <v>67</v>
      </c>
      <c r="D64" s="126" t="s">
        <v>17</v>
      </c>
      <c r="E64" s="20">
        <v>5600000</v>
      </c>
      <c r="F64" s="21">
        <v>2965357.19</v>
      </c>
      <c r="G64" s="22">
        <f t="shared" si="1"/>
        <v>52.95280696428571</v>
      </c>
    </row>
    <row r="65" spans="1:7" ht="12.75">
      <c r="A65" s="159"/>
      <c r="B65" s="146"/>
      <c r="C65" s="186" t="s">
        <v>68</v>
      </c>
      <c r="D65" s="126" t="s">
        <v>18</v>
      </c>
      <c r="E65" s="20">
        <v>500</v>
      </c>
      <c r="F65" s="21">
        <v>350.6</v>
      </c>
      <c r="G65" s="22">
        <f t="shared" si="1"/>
        <v>70.12</v>
      </c>
    </row>
    <row r="66" spans="1:7" ht="12.75">
      <c r="A66" s="159"/>
      <c r="B66" s="146"/>
      <c r="C66" s="186" t="s">
        <v>69</v>
      </c>
      <c r="D66" s="126" t="s">
        <v>20</v>
      </c>
      <c r="E66" s="20">
        <v>50000</v>
      </c>
      <c r="F66" s="21">
        <v>29810.4</v>
      </c>
      <c r="G66" s="22">
        <f t="shared" si="1"/>
        <v>59.6208</v>
      </c>
    </row>
    <row r="67" spans="1:7" ht="12.75">
      <c r="A67" s="159"/>
      <c r="B67" s="146"/>
      <c r="C67" s="186" t="s">
        <v>70</v>
      </c>
      <c r="D67" s="126" t="s">
        <v>19</v>
      </c>
      <c r="E67" s="20">
        <v>350000</v>
      </c>
      <c r="F67" s="21">
        <v>159941.45</v>
      </c>
      <c r="G67" s="22">
        <f t="shared" si="1"/>
        <v>45.69755714285715</v>
      </c>
    </row>
    <row r="68" spans="1:7" ht="12.75">
      <c r="A68" s="159"/>
      <c r="B68" s="146"/>
      <c r="C68" s="186" t="s">
        <v>86</v>
      </c>
      <c r="D68" s="126" t="s">
        <v>87</v>
      </c>
      <c r="E68" s="20"/>
      <c r="F68" s="21">
        <v>180</v>
      </c>
      <c r="G68" s="22"/>
    </row>
    <row r="69" spans="1:7" ht="12.75">
      <c r="A69" s="159"/>
      <c r="B69" s="146"/>
      <c r="C69" s="186" t="s">
        <v>71</v>
      </c>
      <c r="D69" s="126" t="s">
        <v>36</v>
      </c>
      <c r="E69" s="20">
        <v>20000</v>
      </c>
      <c r="F69" s="21">
        <v>5186</v>
      </c>
      <c r="G69" s="22">
        <f t="shared" si="1"/>
        <v>25.93</v>
      </c>
    </row>
    <row r="70" spans="1:7" ht="12.75">
      <c r="A70" s="159"/>
      <c r="B70" s="146"/>
      <c r="C70" s="186" t="s">
        <v>58</v>
      </c>
      <c r="D70" s="126" t="s">
        <v>33</v>
      </c>
      <c r="E70" s="20"/>
      <c r="F70" s="21">
        <v>8.8</v>
      </c>
      <c r="G70" s="22"/>
    </row>
    <row r="71" spans="1:7" ht="12.75">
      <c r="A71" s="159"/>
      <c r="B71" s="146"/>
      <c r="C71" s="186" t="s">
        <v>66</v>
      </c>
      <c r="D71" s="126" t="s">
        <v>88</v>
      </c>
      <c r="E71" s="20">
        <v>5000</v>
      </c>
      <c r="F71" s="21">
        <v>2904.65</v>
      </c>
      <c r="G71" s="22">
        <f>(F71*100)/E71</f>
        <v>58.093</v>
      </c>
    </row>
    <row r="72" spans="1:7" ht="12.75">
      <c r="A72" s="159"/>
      <c r="B72" s="146"/>
      <c r="C72" s="186"/>
      <c r="D72" s="126"/>
      <c r="E72" s="20"/>
      <c r="F72" s="21"/>
      <c r="G72" s="22"/>
    </row>
    <row r="73" spans="1:7" ht="38.25">
      <c r="A73" s="159"/>
      <c r="B73" s="165">
        <v>75616</v>
      </c>
      <c r="C73" s="204"/>
      <c r="D73" s="113" t="s">
        <v>101</v>
      </c>
      <c r="E73" s="28">
        <f>SUM(E74:E84)</f>
        <v>5871000</v>
      </c>
      <c r="F73" s="29">
        <f>SUM(F74:F84)</f>
        <v>3734774.19</v>
      </c>
      <c r="G73" s="29">
        <f aca="true" t="shared" si="2" ref="G73:G84">(F73*100)/E73</f>
        <v>63.61393612672458</v>
      </c>
    </row>
    <row r="74" spans="1:7" ht="12.75">
      <c r="A74" s="159"/>
      <c r="B74" s="146"/>
      <c r="C74" s="186" t="s">
        <v>67</v>
      </c>
      <c r="D74" s="126" t="s">
        <v>17</v>
      </c>
      <c r="E74" s="20">
        <v>3150000</v>
      </c>
      <c r="F74" s="21">
        <v>1964784.51</v>
      </c>
      <c r="G74" s="22">
        <f t="shared" si="2"/>
        <v>62.37411142857143</v>
      </c>
    </row>
    <row r="75" spans="1:7" ht="12.75">
      <c r="A75" s="159"/>
      <c r="B75" s="146"/>
      <c r="C75" s="186" t="s">
        <v>68</v>
      </c>
      <c r="D75" s="126" t="s">
        <v>18</v>
      </c>
      <c r="E75" s="20">
        <v>150000</v>
      </c>
      <c r="F75" s="21">
        <v>92792.47</v>
      </c>
      <c r="G75" s="22">
        <f t="shared" si="2"/>
        <v>61.861646666666665</v>
      </c>
    </row>
    <row r="76" spans="1:7" ht="12.75">
      <c r="A76" s="159"/>
      <c r="B76" s="146"/>
      <c r="C76" s="186" t="s">
        <v>69</v>
      </c>
      <c r="D76" s="126" t="s">
        <v>20</v>
      </c>
      <c r="E76" s="20">
        <v>35000</v>
      </c>
      <c r="F76" s="21">
        <v>31264.7</v>
      </c>
      <c r="G76" s="22">
        <f t="shared" si="2"/>
        <v>89.32771428571428</v>
      </c>
    </row>
    <row r="77" spans="1:7" ht="12.75">
      <c r="A77" s="159"/>
      <c r="B77" s="146"/>
      <c r="C77" s="186" t="s">
        <v>70</v>
      </c>
      <c r="D77" s="126" t="s">
        <v>19</v>
      </c>
      <c r="E77" s="20">
        <v>1300000</v>
      </c>
      <c r="F77" s="21">
        <v>672720.98</v>
      </c>
      <c r="G77" s="22">
        <f t="shared" si="2"/>
        <v>51.74776769230769</v>
      </c>
    </row>
    <row r="78" spans="1:7" ht="12.75">
      <c r="A78" s="159"/>
      <c r="B78" s="146"/>
      <c r="C78" s="186" t="s">
        <v>72</v>
      </c>
      <c r="D78" s="126" t="s">
        <v>21</v>
      </c>
      <c r="E78" s="20">
        <v>100000</v>
      </c>
      <c r="F78" s="21">
        <v>62128.8</v>
      </c>
      <c r="G78" s="22">
        <f t="shared" si="2"/>
        <v>62.1288</v>
      </c>
    </row>
    <row r="79" spans="1:7" ht="12.75">
      <c r="A79" s="159"/>
      <c r="B79" s="146"/>
      <c r="C79" s="186" t="s">
        <v>83</v>
      </c>
      <c r="D79" s="126" t="s">
        <v>84</v>
      </c>
      <c r="E79" s="20">
        <v>1000</v>
      </c>
      <c r="F79" s="21">
        <v>25</v>
      </c>
      <c r="G79" s="22">
        <f t="shared" si="2"/>
        <v>2.5</v>
      </c>
    </row>
    <row r="80" spans="1:7" ht="12.75">
      <c r="A80" s="159"/>
      <c r="B80" s="146"/>
      <c r="C80" s="186" t="s">
        <v>73</v>
      </c>
      <c r="D80" s="126" t="s">
        <v>85</v>
      </c>
      <c r="E80" s="20">
        <v>230000</v>
      </c>
      <c r="F80" s="21">
        <v>83629.8</v>
      </c>
      <c r="G80" s="22">
        <f t="shared" si="2"/>
        <v>36.36078260869565</v>
      </c>
    </row>
    <row r="81" spans="1:7" ht="12.75">
      <c r="A81" s="159"/>
      <c r="B81" s="146"/>
      <c r="C81" s="186" t="s">
        <v>86</v>
      </c>
      <c r="D81" s="126" t="s">
        <v>87</v>
      </c>
      <c r="E81" s="20">
        <v>55000</v>
      </c>
      <c r="F81" s="21">
        <v>180</v>
      </c>
      <c r="G81" s="22">
        <f t="shared" si="2"/>
        <v>0.32727272727272727</v>
      </c>
    </row>
    <row r="82" spans="1:7" ht="12.75">
      <c r="A82" s="159"/>
      <c r="B82" s="146"/>
      <c r="C82" s="186" t="s">
        <v>71</v>
      </c>
      <c r="D82" s="126" t="s">
        <v>36</v>
      </c>
      <c r="E82" s="20">
        <v>800000</v>
      </c>
      <c r="F82" s="21">
        <v>762357.76</v>
      </c>
      <c r="G82" s="22">
        <f t="shared" si="2"/>
        <v>95.29472</v>
      </c>
    </row>
    <row r="83" spans="1:7" ht="12.75">
      <c r="A83" s="159"/>
      <c r="B83" s="146"/>
      <c r="C83" s="186" t="s">
        <v>58</v>
      </c>
      <c r="D83" s="126" t="s">
        <v>33</v>
      </c>
      <c r="E83" s="20"/>
      <c r="F83" s="21">
        <v>1803.2</v>
      </c>
      <c r="G83" s="22"/>
    </row>
    <row r="84" spans="1:7" ht="12.75">
      <c r="A84" s="159"/>
      <c r="B84" s="146"/>
      <c r="C84" s="186" t="s">
        <v>66</v>
      </c>
      <c r="D84" s="126" t="s">
        <v>88</v>
      </c>
      <c r="E84" s="20">
        <v>50000</v>
      </c>
      <c r="F84" s="21">
        <v>63086.97</v>
      </c>
      <c r="G84" s="22">
        <f t="shared" si="2"/>
        <v>126.17394</v>
      </c>
    </row>
    <row r="85" spans="1:7" ht="12.75">
      <c r="A85" s="159"/>
      <c r="B85" s="146"/>
      <c r="C85" s="186"/>
      <c r="D85" s="126"/>
      <c r="E85" s="20"/>
      <c r="F85" s="21"/>
      <c r="G85" s="21"/>
    </row>
    <row r="86" spans="1:7" ht="25.5">
      <c r="A86" s="163"/>
      <c r="B86" s="155">
        <v>75618</v>
      </c>
      <c r="C86" s="199"/>
      <c r="D86" s="113" t="s">
        <v>55</v>
      </c>
      <c r="E86" s="28">
        <f>SUM(E87:E90)</f>
        <v>1159000</v>
      </c>
      <c r="F86" s="29">
        <f>SUM(F87:F90)</f>
        <v>966281.3099999999</v>
      </c>
      <c r="G86" s="29">
        <f>(F86*100)/E86</f>
        <v>83.37198533218292</v>
      </c>
    </row>
    <row r="87" spans="1:7" ht="12.75">
      <c r="A87" s="159"/>
      <c r="B87" s="146"/>
      <c r="C87" s="186" t="s">
        <v>74</v>
      </c>
      <c r="D87" s="126" t="s">
        <v>22</v>
      </c>
      <c r="E87" s="20">
        <v>700000</v>
      </c>
      <c r="F87" s="21">
        <v>361668.17</v>
      </c>
      <c r="G87" s="22">
        <f>(F87*100)/E87</f>
        <v>51.66688142857143</v>
      </c>
    </row>
    <row r="88" spans="1:7" ht="12.75">
      <c r="A88" s="159"/>
      <c r="B88" s="146"/>
      <c r="C88" s="186" t="s">
        <v>75</v>
      </c>
      <c r="D88" s="126" t="s">
        <v>5</v>
      </c>
      <c r="E88" s="20">
        <v>7000</v>
      </c>
      <c r="F88" s="21">
        <v>186298.8</v>
      </c>
      <c r="G88" s="22">
        <f>(F88*100)/E88</f>
        <v>2661.4114285714286</v>
      </c>
    </row>
    <row r="89" spans="1:7" ht="12.75">
      <c r="A89" s="159"/>
      <c r="B89" s="146"/>
      <c r="C89" s="186" t="s">
        <v>76</v>
      </c>
      <c r="D89" s="126" t="s">
        <v>29</v>
      </c>
      <c r="E89" s="20">
        <v>400000</v>
      </c>
      <c r="F89" s="21">
        <v>372761.95</v>
      </c>
      <c r="G89" s="22">
        <f>(F89*100)/E89</f>
        <v>93.1904875</v>
      </c>
    </row>
    <row r="90" spans="1:7" ht="38.25">
      <c r="A90" s="159"/>
      <c r="B90" s="146"/>
      <c r="C90" s="186" t="s">
        <v>92</v>
      </c>
      <c r="D90" s="114" t="s">
        <v>95</v>
      </c>
      <c r="E90" s="20">
        <v>52000</v>
      </c>
      <c r="F90" s="21">
        <v>45552.39</v>
      </c>
      <c r="G90" s="22">
        <f>(F90*100)/E90</f>
        <v>87.60075</v>
      </c>
    </row>
    <row r="91" spans="1:7" ht="12.75">
      <c r="A91" s="159"/>
      <c r="B91" s="146"/>
      <c r="C91" s="186"/>
      <c r="D91" s="126"/>
      <c r="E91" s="20"/>
      <c r="F91" s="21"/>
      <c r="G91" s="21"/>
    </row>
    <row r="92" spans="1:7" ht="12.75">
      <c r="A92" s="163"/>
      <c r="B92" s="155">
        <v>75621</v>
      </c>
      <c r="C92" s="185"/>
      <c r="D92" s="125" t="s">
        <v>23</v>
      </c>
      <c r="E92" s="28">
        <f>SUM(E93:E94)</f>
        <v>16405425</v>
      </c>
      <c r="F92" s="29">
        <f>SUM(F93:F94)</f>
        <v>8305932.55</v>
      </c>
      <c r="G92" s="29">
        <f>(F92*100)/E92</f>
        <v>50.62918241983978</v>
      </c>
    </row>
    <row r="93" spans="1:7" ht="12.75">
      <c r="A93" s="159"/>
      <c r="B93" s="146"/>
      <c r="C93" s="186" t="s">
        <v>77</v>
      </c>
      <c r="D93" s="126" t="s">
        <v>24</v>
      </c>
      <c r="E93" s="20">
        <v>15705425</v>
      </c>
      <c r="F93" s="21">
        <v>7643710</v>
      </c>
      <c r="G93" s="22">
        <f>(F93*100)/E93</f>
        <v>48.66923372019541</v>
      </c>
    </row>
    <row r="94" spans="1:7" ht="12.75">
      <c r="A94" s="159"/>
      <c r="B94" s="146"/>
      <c r="C94" s="186" t="s">
        <v>78</v>
      </c>
      <c r="D94" s="126" t="s">
        <v>25</v>
      </c>
      <c r="E94" s="20">
        <v>700000</v>
      </c>
      <c r="F94" s="21">
        <v>662222.55</v>
      </c>
      <c r="G94" s="22">
        <f>(F94*100)/E94</f>
        <v>94.60322142857144</v>
      </c>
    </row>
    <row r="95" spans="1:7" ht="13.5" thickBot="1">
      <c r="A95" s="160"/>
      <c r="B95" s="156"/>
      <c r="C95" s="194"/>
      <c r="D95" s="127"/>
      <c r="E95" s="42"/>
      <c r="F95" s="43"/>
      <c r="G95" s="43"/>
    </row>
    <row r="96" spans="1:7" ht="15">
      <c r="A96" s="161">
        <v>758</v>
      </c>
      <c r="B96" s="166"/>
      <c r="C96" s="195"/>
      <c r="D96" s="124" t="s">
        <v>26</v>
      </c>
      <c r="E96" s="44">
        <f>E97++E100+E103+E107+E109</f>
        <v>19409286</v>
      </c>
      <c r="F96" s="45">
        <f>F97++F100+F103+F107+F109</f>
        <v>11778379.409999998</v>
      </c>
      <c r="G96" s="45">
        <f>(F96*100)/E96</f>
        <v>60.684248817808125</v>
      </c>
    </row>
    <row r="97" spans="1:7" ht="12.75">
      <c r="A97" s="167"/>
      <c r="B97" s="155">
        <v>75801</v>
      </c>
      <c r="C97" s="185"/>
      <c r="D97" s="125" t="s">
        <v>27</v>
      </c>
      <c r="E97" s="28">
        <f>SUM(E98)</f>
        <v>18020382</v>
      </c>
      <c r="F97" s="29">
        <f>SUM(F98)</f>
        <v>11099486</v>
      </c>
      <c r="G97" s="29">
        <f>(F97*100)/E97</f>
        <v>61.594066096934014</v>
      </c>
    </row>
    <row r="98" spans="1:7" ht="12.75">
      <c r="A98" s="159"/>
      <c r="B98" s="146"/>
      <c r="C98" s="186" t="s">
        <v>79</v>
      </c>
      <c r="D98" s="126" t="s">
        <v>28</v>
      </c>
      <c r="E98" s="20">
        <v>18020382</v>
      </c>
      <c r="F98" s="21">
        <v>11099486</v>
      </c>
      <c r="G98" s="22">
        <f>(F98*100)/E98</f>
        <v>61.594066096934014</v>
      </c>
    </row>
    <row r="99" spans="1:7" ht="12.75">
      <c r="A99" s="159"/>
      <c r="B99" s="168"/>
      <c r="C99" s="186"/>
      <c r="D99" s="126"/>
      <c r="E99" s="20"/>
      <c r="F99" s="21"/>
      <c r="G99" s="21"/>
    </row>
    <row r="100" spans="1:7" ht="12.75">
      <c r="A100" s="159"/>
      <c r="B100" s="169">
        <v>75807</v>
      </c>
      <c r="C100" s="185"/>
      <c r="D100" s="125" t="s">
        <v>102</v>
      </c>
      <c r="E100" s="28">
        <f>SUM(E101)</f>
        <v>1082320</v>
      </c>
      <c r="F100" s="29">
        <f>SUM(F101)</f>
        <v>541158</v>
      </c>
      <c r="G100" s="29">
        <f>(F100*100)/E100</f>
        <v>49.99981521176731</v>
      </c>
    </row>
    <row r="101" spans="1:7" ht="12.75">
      <c r="A101" s="159"/>
      <c r="B101" s="168"/>
      <c r="C101" s="186" t="s">
        <v>79</v>
      </c>
      <c r="D101" s="126" t="s">
        <v>28</v>
      </c>
      <c r="E101" s="20">
        <v>1082320</v>
      </c>
      <c r="F101" s="21">
        <v>541158</v>
      </c>
      <c r="G101" s="22">
        <f>(F101*100)/E101</f>
        <v>49.99981521176731</v>
      </c>
    </row>
    <row r="102" spans="1:7" ht="12.75">
      <c r="A102" s="159"/>
      <c r="B102" s="168"/>
      <c r="C102" s="186"/>
      <c r="D102" s="126"/>
      <c r="E102" s="20"/>
      <c r="F102" s="21"/>
      <c r="G102" s="21"/>
    </row>
    <row r="103" spans="1:7" ht="12.75">
      <c r="A103" s="159"/>
      <c r="B103" s="169">
        <v>75814</v>
      </c>
      <c r="C103" s="185"/>
      <c r="D103" s="125" t="s">
        <v>37</v>
      </c>
      <c r="E103" s="28">
        <f>SUM(E104:E104)</f>
        <v>75379</v>
      </c>
      <c r="F103" s="29">
        <f>SUM(F104:F104)</f>
        <v>18212.37</v>
      </c>
      <c r="G103" s="29">
        <f>(F103*100)/E103</f>
        <v>24.161066079412038</v>
      </c>
    </row>
    <row r="104" spans="1:7" ht="12.75">
      <c r="A104" s="159"/>
      <c r="B104" s="168"/>
      <c r="C104" s="186" t="s">
        <v>61</v>
      </c>
      <c r="D104" s="126" t="s">
        <v>34</v>
      </c>
      <c r="E104" s="20">
        <v>75379</v>
      </c>
      <c r="F104" s="21">
        <v>18212.37</v>
      </c>
      <c r="G104" s="22">
        <f>(F104*100)/E104</f>
        <v>24.161066079412038</v>
      </c>
    </row>
    <row r="105" spans="1:7" ht="12.75">
      <c r="A105" s="159"/>
      <c r="B105" s="168"/>
      <c r="C105" s="186"/>
      <c r="D105" s="126"/>
      <c r="E105" s="20"/>
      <c r="F105" s="21"/>
      <c r="G105" s="22"/>
    </row>
    <row r="106" spans="1:7" ht="12.75">
      <c r="A106" s="159"/>
      <c r="B106" s="169">
        <v>75815</v>
      </c>
      <c r="C106" s="185"/>
      <c r="D106" s="125" t="s">
        <v>114</v>
      </c>
      <c r="E106" s="28"/>
      <c r="F106" s="29">
        <f>SUM(F107)</f>
        <v>3921.04</v>
      </c>
      <c r="G106" s="29"/>
    </row>
    <row r="107" spans="1:7" ht="12.75">
      <c r="A107" s="159"/>
      <c r="B107" s="168"/>
      <c r="C107" s="186" t="s">
        <v>113</v>
      </c>
      <c r="D107" s="126" t="s">
        <v>114</v>
      </c>
      <c r="E107" s="20"/>
      <c r="F107" s="21">
        <v>3921.04</v>
      </c>
      <c r="G107" s="22"/>
    </row>
    <row r="108" spans="1:7" ht="12.75">
      <c r="A108" s="159"/>
      <c r="B108" s="168"/>
      <c r="C108" s="186"/>
      <c r="D108" s="126"/>
      <c r="E108" s="20"/>
      <c r="F108" s="21"/>
      <c r="G108" s="22"/>
    </row>
    <row r="109" spans="1:7" ht="12.75">
      <c r="A109" s="159"/>
      <c r="B109" s="170">
        <v>75831</v>
      </c>
      <c r="C109" s="205"/>
      <c r="D109" s="130" t="s">
        <v>115</v>
      </c>
      <c r="E109" s="53">
        <f>SUM(E110)</f>
        <v>231205</v>
      </c>
      <c r="F109" s="54">
        <f>SUM(F110)</f>
        <v>115602</v>
      </c>
      <c r="G109" s="54">
        <f>(F109*100)/E109</f>
        <v>49.99978374170109</v>
      </c>
    </row>
    <row r="110" spans="1:7" ht="12.75">
      <c r="A110" s="159"/>
      <c r="B110" s="168"/>
      <c r="C110" s="186" t="s">
        <v>79</v>
      </c>
      <c r="D110" s="126" t="s">
        <v>28</v>
      </c>
      <c r="E110" s="20">
        <v>231205</v>
      </c>
      <c r="F110" s="21">
        <v>115602</v>
      </c>
      <c r="G110" s="22">
        <f>(F110*100)/E110</f>
        <v>49.99978374170109</v>
      </c>
    </row>
    <row r="111" spans="1:7" ht="13.5" thickBot="1">
      <c r="A111" s="160"/>
      <c r="B111" s="171"/>
      <c r="C111" s="194"/>
      <c r="D111" s="123"/>
      <c r="E111" s="42"/>
      <c r="F111" s="43"/>
      <c r="G111" s="43"/>
    </row>
    <row r="112" spans="1:7" ht="15">
      <c r="A112" s="161">
        <v>801</v>
      </c>
      <c r="B112" s="172"/>
      <c r="C112" s="197"/>
      <c r="D112" s="124" t="s">
        <v>41</v>
      </c>
      <c r="E112" s="44">
        <f>E113+E120+E126</f>
        <v>235730</v>
      </c>
      <c r="F112" s="45">
        <f>F113+F120+F130+F126</f>
        <v>133322.16999999998</v>
      </c>
      <c r="G112" s="45">
        <f>(F112*100)/E112</f>
        <v>56.557150129385306</v>
      </c>
    </row>
    <row r="113" spans="1:7" ht="12.75">
      <c r="A113" s="159"/>
      <c r="B113" s="169">
        <v>80101</v>
      </c>
      <c r="C113" s="185"/>
      <c r="D113" s="125" t="s">
        <v>42</v>
      </c>
      <c r="E113" s="28">
        <f>SUM(E114:E118)</f>
        <v>114530</v>
      </c>
      <c r="F113" s="29">
        <f>SUM(F114:F118)</f>
        <v>64423.78</v>
      </c>
      <c r="G113" s="29">
        <f>(F113*100)/E113</f>
        <v>56.250571902558285</v>
      </c>
    </row>
    <row r="114" spans="1:7" ht="25.5">
      <c r="A114" s="159"/>
      <c r="B114" s="173"/>
      <c r="C114" s="206" t="s">
        <v>60</v>
      </c>
      <c r="D114" s="114" t="s">
        <v>40</v>
      </c>
      <c r="E114" s="27">
        <v>16400</v>
      </c>
      <c r="F114" s="22">
        <v>7418</v>
      </c>
      <c r="G114" s="22">
        <f>(F114*100)/E114</f>
        <v>45.23170731707317</v>
      </c>
    </row>
    <row r="115" spans="1:7" ht="12.75">
      <c r="A115" s="159"/>
      <c r="B115" s="173"/>
      <c r="C115" s="206" t="s">
        <v>80</v>
      </c>
      <c r="D115" s="114" t="s">
        <v>4</v>
      </c>
      <c r="E115" s="27">
        <v>3900</v>
      </c>
      <c r="F115" s="22">
        <v>4631.78</v>
      </c>
      <c r="G115" s="22">
        <f>(F115*100)/E115</f>
        <v>118.76358974358975</v>
      </c>
    </row>
    <row r="116" spans="1:7" ht="12.75">
      <c r="A116" s="159"/>
      <c r="B116" s="173"/>
      <c r="C116" s="206" t="s">
        <v>63</v>
      </c>
      <c r="D116" s="114" t="s">
        <v>57</v>
      </c>
      <c r="E116" s="27"/>
      <c r="F116" s="22">
        <v>451</v>
      </c>
      <c r="G116" s="22"/>
    </row>
    <row r="117" spans="1:7" ht="25.5">
      <c r="A117" s="159"/>
      <c r="B117" s="173"/>
      <c r="C117" s="192">
        <v>2030</v>
      </c>
      <c r="D117" s="120" t="s">
        <v>126</v>
      </c>
      <c r="E117" s="27">
        <v>69230</v>
      </c>
      <c r="F117" s="22">
        <v>51923</v>
      </c>
      <c r="G117" s="22">
        <f>(F117*100)/E117</f>
        <v>75.000722230247</v>
      </c>
    </row>
    <row r="118" spans="1:7" ht="38.25">
      <c r="A118" s="159"/>
      <c r="B118" s="173"/>
      <c r="C118" s="207">
        <v>6300</v>
      </c>
      <c r="D118" s="55" t="s">
        <v>127</v>
      </c>
      <c r="E118" s="27">
        <v>25000</v>
      </c>
      <c r="F118" s="22"/>
      <c r="G118" s="22">
        <f>(F118*100)/E118</f>
        <v>0</v>
      </c>
    </row>
    <row r="119" spans="1:7" ht="12.75">
      <c r="A119" s="159"/>
      <c r="B119" s="168"/>
      <c r="C119" s="186"/>
      <c r="D119" s="131"/>
      <c r="E119" s="20"/>
      <c r="F119" s="21"/>
      <c r="G119" s="22"/>
    </row>
    <row r="120" spans="1:7" ht="12.75">
      <c r="A120" s="159"/>
      <c r="B120" s="169">
        <v>80104</v>
      </c>
      <c r="C120" s="185"/>
      <c r="D120" s="113" t="s">
        <v>48</v>
      </c>
      <c r="E120" s="28">
        <f>SUM(E121:E124)</f>
        <v>118200</v>
      </c>
      <c r="F120" s="29">
        <f>SUM(F121:F124)</f>
        <v>68681.84</v>
      </c>
      <c r="G120" s="29">
        <f>(F120*100)/E120</f>
        <v>58.10646362098139</v>
      </c>
    </row>
    <row r="121" spans="1:7" ht="25.5">
      <c r="A121" s="159"/>
      <c r="B121" s="173"/>
      <c r="C121" s="186" t="s">
        <v>60</v>
      </c>
      <c r="D121" s="114" t="s">
        <v>40</v>
      </c>
      <c r="E121" s="27">
        <v>13200</v>
      </c>
      <c r="F121" s="22">
        <v>5050</v>
      </c>
      <c r="G121" s="22">
        <f>(F121*100)/E121</f>
        <v>38.25757575757576</v>
      </c>
    </row>
    <row r="122" spans="1:7" ht="12.75">
      <c r="A122" s="159"/>
      <c r="B122" s="168"/>
      <c r="C122" s="186" t="s">
        <v>80</v>
      </c>
      <c r="D122" s="122" t="s">
        <v>4</v>
      </c>
      <c r="E122" s="27">
        <v>105000</v>
      </c>
      <c r="F122" s="22">
        <v>61737.56</v>
      </c>
      <c r="G122" s="22">
        <f>(F122*100)/E122</f>
        <v>58.79767619047619</v>
      </c>
    </row>
    <row r="123" spans="1:7" ht="12.75">
      <c r="A123" s="159"/>
      <c r="B123" s="168"/>
      <c r="C123" s="186" t="s">
        <v>61</v>
      </c>
      <c r="D123" s="126" t="s">
        <v>34</v>
      </c>
      <c r="E123" s="27"/>
      <c r="F123" s="22">
        <v>10.16</v>
      </c>
      <c r="G123" s="22"/>
    </row>
    <row r="124" spans="1:7" ht="12.75">
      <c r="A124" s="159"/>
      <c r="B124" s="168"/>
      <c r="C124" s="186" t="s">
        <v>63</v>
      </c>
      <c r="D124" s="122" t="s">
        <v>57</v>
      </c>
      <c r="E124" s="27">
        <v>0</v>
      </c>
      <c r="F124" s="22">
        <v>1884.12</v>
      </c>
      <c r="G124" s="22"/>
    </row>
    <row r="125" spans="1:7" ht="12.75">
      <c r="A125" s="159"/>
      <c r="B125" s="168"/>
      <c r="C125" s="186"/>
      <c r="D125" s="122"/>
      <c r="E125" s="27"/>
      <c r="F125" s="22"/>
      <c r="G125" s="22"/>
    </row>
    <row r="126" spans="1:7" ht="12.75">
      <c r="A126" s="159"/>
      <c r="B126" s="169">
        <v>80110</v>
      </c>
      <c r="C126" s="185"/>
      <c r="D126" s="113" t="s">
        <v>116</v>
      </c>
      <c r="E126" s="28">
        <f>SUM(E127:E128)</f>
        <v>3000</v>
      </c>
      <c r="F126" s="29">
        <f>SUM(F127:F128)</f>
        <v>150</v>
      </c>
      <c r="G126" s="29"/>
    </row>
    <row r="127" spans="1:7" ht="12.75">
      <c r="A127" s="159"/>
      <c r="B127" s="168"/>
      <c r="C127" s="186" t="s">
        <v>80</v>
      </c>
      <c r="D127" s="122" t="s">
        <v>4</v>
      </c>
      <c r="E127" s="27">
        <v>3000</v>
      </c>
      <c r="F127" s="22">
        <v>0</v>
      </c>
      <c r="G127" s="22"/>
    </row>
    <row r="128" spans="1:7" ht="12.75">
      <c r="A128" s="159"/>
      <c r="B128" s="168"/>
      <c r="C128" s="186" t="s">
        <v>63</v>
      </c>
      <c r="D128" s="122" t="s">
        <v>57</v>
      </c>
      <c r="E128" s="27"/>
      <c r="F128" s="22">
        <v>150</v>
      </c>
      <c r="G128" s="22"/>
    </row>
    <row r="129" spans="1:7" ht="12.75">
      <c r="A129" s="159"/>
      <c r="B129" s="168"/>
      <c r="C129" s="186"/>
      <c r="D129" s="132"/>
      <c r="E129" s="56"/>
      <c r="F129" s="22"/>
      <c r="G129" s="57"/>
    </row>
    <row r="130" spans="1:7" ht="12.75">
      <c r="A130" s="159"/>
      <c r="B130" s="169">
        <v>80114</v>
      </c>
      <c r="C130" s="185"/>
      <c r="D130" s="113" t="s">
        <v>91</v>
      </c>
      <c r="E130" s="28"/>
      <c r="F130" s="29">
        <f>SUM(F131:F132)</f>
        <v>66.55</v>
      </c>
      <c r="G130" s="29"/>
    </row>
    <row r="131" spans="1:7" ht="12.75">
      <c r="A131" s="159"/>
      <c r="B131" s="173"/>
      <c r="C131" s="186" t="s">
        <v>61</v>
      </c>
      <c r="D131" s="126" t="s">
        <v>34</v>
      </c>
      <c r="E131" s="56"/>
      <c r="F131" s="22">
        <v>30.55</v>
      </c>
      <c r="G131" s="57"/>
    </row>
    <row r="132" spans="1:7" ht="12.75">
      <c r="A132" s="159"/>
      <c r="B132" s="173"/>
      <c r="C132" s="186" t="s">
        <v>63</v>
      </c>
      <c r="D132" s="122" t="s">
        <v>57</v>
      </c>
      <c r="E132" s="56"/>
      <c r="F132" s="22">
        <v>36</v>
      </c>
      <c r="G132" s="57"/>
    </row>
    <row r="133" spans="1:7" ht="13.5" thickBot="1">
      <c r="A133" s="160"/>
      <c r="B133" s="174"/>
      <c r="C133" s="194"/>
      <c r="D133" s="133"/>
      <c r="E133" s="58"/>
      <c r="F133" s="46"/>
      <c r="G133" s="59"/>
    </row>
    <row r="134" spans="1:7" ht="15">
      <c r="A134" s="62">
        <v>851</v>
      </c>
      <c r="B134" s="60"/>
      <c r="C134" s="208"/>
      <c r="D134" s="61" t="s">
        <v>128</v>
      </c>
      <c r="E134" s="77">
        <f>E135+E139</f>
        <v>240</v>
      </c>
      <c r="F134" s="78">
        <f>F135+F139</f>
        <v>2060.64</v>
      </c>
      <c r="G134" s="78"/>
    </row>
    <row r="135" spans="1:7" ht="15">
      <c r="A135" s="63"/>
      <c r="B135" s="65">
        <v>85154</v>
      </c>
      <c r="C135" s="209"/>
      <c r="D135" s="66" t="s">
        <v>133</v>
      </c>
      <c r="E135" s="28"/>
      <c r="F135" s="29">
        <f>SUM(F136:F137)</f>
        <v>1820.6399999999999</v>
      </c>
      <c r="G135" s="29"/>
    </row>
    <row r="136" spans="1:7" ht="25.5">
      <c r="A136" s="63"/>
      <c r="B136" s="67"/>
      <c r="C136" s="210" t="s">
        <v>131</v>
      </c>
      <c r="D136" s="68" t="s">
        <v>132</v>
      </c>
      <c r="E136" s="69"/>
      <c r="F136" s="70">
        <v>6.54</v>
      </c>
      <c r="G136" s="71"/>
    </row>
    <row r="137" spans="1:7" ht="25.5">
      <c r="A137" s="63"/>
      <c r="B137" s="67"/>
      <c r="C137" s="211" t="s">
        <v>129</v>
      </c>
      <c r="D137" s="72" t="s">
        <v>130</v>
      </c>
      <c r="E137" s="69"/>
      <c r="F137" s="70">
        <v>1814.1</v>
      </c>
      <c r="G137" s="71"/>
    </row>
    <row r="138" spans="1:7" ht="15">
      <c r="A138" s="63"/>
      <c r="B138" s="67"/>
      <c r="C138" s="212"/>
      <c r="D138" s="73"/>
      <c r="E138" s="74"/>
      <c r="F138" s="75"/>
      <c r="G138" s="76"/>
    </row>
    <row r="139" spans="1:7" ht="15">
      <c r="A139" s="63"/>
      <c r="B139" s="65">
        <v>85195</v>
      </c>
      <c r="C139" s="209"/>
      <c r="D139" s="66" t="s">
        <v>3</v>
      </c>
      <c r="E139" s="28">
        <f>SUM(E140)</f>
        <v>240</v>
      </c>
      <c r="F139" s="29">
        <f>SUM(F140)</f>
        <v>240</v>
      </c>
      <c r="G139" s="29">
        <f>(F139*100)/E139</f>
        <v>100</v>
      </c>
    </row>
    <row r="140" spans="1:7" ht="25.5">
      <c r="A140" s="63"/>
      <c r="B140" s="35"/>
      <c r="C140" s="192">
        <v>2010</v>
      </c>
      <c r="D140" s="55" t="s">
        <v>120</v>
      </c>
      <c r="E140" s="27">
        <v>240</v>
      </c>
      <c r="F140" s="22">
        <v>240</v>
      </c>
      <c r="G140" s="22">
        <f>(F140*100)/E140</f>
        <v>100</v>
      </c>
    </row>
    <row r="141" spans="1:7" ht="13.5" thickBot="1">
      <c r="A141" s="160"/>
      <c r="B141" s="174"/>
      <c r="C141" s="213"/>
      <c r="D141" s="133"/>
      <c r="E141" s="58"/>
      <c r="F141" s="46"/>
      <c r="G141" s="59"/>
    </row>
    <row r="142" spans="1:7" ht="15">
      <c r="A142" s="161">
        <v>852</v>
      </c>
      <c r="B142" s="172"/>
      <c r="C142" s="202"/>
      <c r="D142" s="124" t="s">
        <v>105</v>
      </c>
      <c r="E142" s="81">
        <f>E143+E147+E152+E155+E160+E165+E169</f>
        <v>14244750</v>
      </c>
      <c r="F142" s="82">
        <f>F143+F147+F152+F155+F160+F165+F169</f>
        <v>6802420.899999999</v>
      </c>
      <c r="G142" s="64">
        <f>(F142*100)/E142</f>
        <v>47.75388055248425</v>
      </c>
    </row>
    <row r="143" spans="1:7" ht="12.75">
      <c r="A143" s="159"/>
      <c r="B143" s="65">
        <v>85203</v>
      </c>
      <c r="C143" s="214"/>
      <c r="D143" s="119" t="s">
        <v>134</v>
      </c>
      <c r="E143" s="83">
        <f>SUM(E144:E145)</f>
        <v>290950</v>
      </c>
      <c r="F143" s="84">
        <f>SUM(F144:F145)</f>
        <v>143270</v>
      </c>
      <c r="G143" s="22">
        <f>(F143*100)/E143</f>
        <v>49.24213782436845</v>
      </c>
    </row>
    <row r="144" spans="1:7" ht="25.5">
      <c r="A144" s="159"/>
      <c r="B144" s="79"/>
      <c r="C144" s="215">
        <v>2010</v>
      </c>
      <c r="D144" s="134" t="s">
        <v>120</v>
      </c>
      <c r="E144" s="85">
        <v>290000</v>
      </c>
      <c r="F144" s="86">
        <v>142320</v>
      </c>
      <c r="G144" s="31">
        <f>(F144*100)/E144</f>
        <v>49.07586206896552</v>
      </c>
    </row>
    <row r="145" spans="1:7" ht="25.5">
      <c r="A145" s="159"/>
      <c r="B145" s="79"/>
      <c r="C145" s="215">
        <v>2030</v>
      </c>
      <c r="D145" s="134" t="s">
        <v>126</v>
      </c>
      <c r="E145" s="85">
        <v>950</v>
      </c>
      <c r="F145" s="86">
        <v>950</v>
      </c>
      <c r="G145" s="31">
        <f>(F145*100)/E145</f>
        <v>100</v>
      </c>
    </row>
    <row r="146" spans="1:7" ht="12.75">
      <c r="A146" s="159"/>
      <c r="B146" s="168"/>
      <c r="C146" s="216"/>
      <c r="D146" s="135"/>
      <c r="E146" s="83"/>
      <c r="F146" s="84"/>
      <c r="G146" s="57"/>
    </row>
    <row r="147" spans="1:7" ht="25.5">
      <c r="A147" s="159"/>
      <c r="B147" s="169">
        <v>85212</v>
      </c>
      <c r="C147" s="203"/>
      <c r="D147" s="113" t="s">
        <v>104</v>
      </c>
      <c r="E147" s="87">
        <f>SUM(E149:E150)</f>
        <v>12000000</v>
      </c>
      <c r="F147" s="88">
        <f>SUM(F148:F150)</f>
        <v>5451774.63</v>
      </c>
      <c r="G147" s="29">
        <f aca="true" t="shared" si="3" ref="G147:G171">(F147*100)/E147</f>
        <v>45.43145525</v>
      </c>
    </row>
    <row r="148" spans="1:7" ht="12.75">
      <c r="A148" s="159"/>
      <c r="B148" s="173"/>
      <c r="C148" s="186" t="s">
        <v>61</v>
      </c>
      <c r="D148" s="126" t="s">
        <v>34</v>
      </c>
      <c r="E148" s="89"/>
      <c r="F148" s="90">
        <v>192.6</v>
      </c>
      <c r="G148" s="57"/>
    </row>
    <row r="149" spans="1:7" ht="25.5">
      <c r="A149" s="159"/>
      <c r="B149" s="168"/>
      <c r="C149" s="186" t="s">
        <v>62</v>
      </c>
      <c r="D149" s="114" t="s">
        <v>39</v>
      </c>
      <c r="E149" s="91">
        <v>12000000</v>
      </c>
      <c r="F149" s="90">
        <v>5442000</v>
      </c>
      <c r="G149" s="22">
        <f t="shared" si="3"/>
        <v>45.35</v>
      </c>
    </row>
    <row r="150" spans="1:7" ht="38.25">
      <c r="A150" s="159"/>
      <c r="B150" s="168"/>
      <c r="C150" s="200">
        <v>2360</v>
      </c>
      <c r="D150" s="122" t="s">
        <v>100</v>
      </c>
      <c r="E150" s="91"/>
      <c r="F150" s="90">
        <v>9582.03</v>
      </c>
      <c r="G150" s="22"/>
    </row>
    <row r="151" spans="1:7" ht="12.75">
      <c r="A151" s="159"/>
      <c r="B151" s="168"/>
      <c r="C151" s="186"/>
      <c r="D151" s="131"/>
      <c r="E151" s="91"/>
      <c r="F151" s="90"/>
      <c r="G151" s="57"/>
    </row>
    <row r="152" spans="1:7" ht="25.5">
      <c r="A152" s="159"/>
      <c r="B152" s="169">
        <v>85213</v>
      </c>
      <c r="C152" s="185"/>
      <c r="D152" s="113" t="s">
        <v>56</v>
      </c>
      <c r="E152" s="87">
        <f>SUM(E153)</f>
        <v>55000</v>
      </c>
      <c r="F152" s="88">
        <f>SUM(F153)</f>
        <v>30100</v>
      </c>
      <c r="G152" s="29">
        <f t="shared" si="3"/>
        <v>54.72727272727273</v>
      </c>
    </row>
    <row r="153" spans="1:7" ht="25.5">
      <c r="A153" s="159"/>
      <c r="B153" s="168"/>
      <c r="C153" s="186" t="s">
        <v>62</v>
      </c>
      <c r="D153" s="114" t="s">
        <v>39</v>
      </c>
      <c r="E153" s="91">
        <v>55000</v>
      </c>
      <c r="F153" s="90">
        <v>30100</v>
      </c>
      <c r="G153" s="22">
        <f t="shared" si="3"/>
        <v>54.72727272727273</v>
      </c>
    </row>
    <row r="154" spans="1:7" ht="12.75">
      <c r="A154" s="159"/>
      <c r="B154" s="168"/>
      <c r="C154" s="186"/>
      <c r="D154" s="135"/>
      <c r="E154" s="91"/>
      <c r="F154" s="90"/>
      <c r="G154" s="57"/>
    </row>
    <row r="155" spans="1:7" ht="12.75">
      <c r="A155" s="159"/>
      <c r="B155" s="169">
        <v>85214</v>
      </c>
      <c r="C155" s="199"/>
      <c r="D155" s="125" t="s">
        <v>107</v>
      </c>
      <c r="E155" s="87">
        <f>SUM(E156:E158)</f>
        <v>710000</v>
      </c>
      <c r="F155" s="88">
        <f>SUM(F156:F158)</f>
        <v>372785.06</v>
      </c>
      <c r="G155" s="29">
        <f t="shared" si="3"/>
        <v>52.504938028169015</v>
      </c>
    </row>
    <row r="156" spans="1:7" ht="12.75">
      <c r="A156" s="159"/>
      <c r="B156" s="173"/>
      <c r="C156" s="206" t="s">
        <v>63</v>
      </c>
      <c r="D156" s="131" t="s">
        <v>90</v>
      </c>
      <c r="E156" s="89"/>
      <c r="F156" s="90">
        <v>685.06</v>
      </c>
      <c r="G156" s="22"/>
    </row>
    <row r="157" spans="1:7" ht="25.5">
      <c r="A157" s="159"/>
      <c r="B157" s="168"/>
      <c r="C157" s="200">
        <v>2010</v>
      </c>
      <c r="D157" s="114" t="s">
        <v>39</v>
      </c>
      <c r="E157" s="92">
        <v>608000</v>
      </c>
      <c r="F157" s="93">
        <v>314300</v>
      </c>
      <c r="G157" s="22">
        <f t="shared" si="3"/>
        <v>51.69407894736842</v>
      </c>
    </row>
    <row r="158" spans="1:7" ht="25.5">
      <c r="A158" s="159"/>
      <c r="B158" s="168"/>
      <c r="C158" s="200">
        <v>2030</v>
      </c>
      <c r="D158" s="122" t="s">
        <v>45</v>
      </c>
      <c r="E158" s="92">
        <v>102000</v>
      </c>
      <c r="F158" s="93">
        <v>57800</v>
      </c>
      <c r="G158" s="22">
        <f t="shared" si="3"/>
        <v>56.666666666666664</v>
      </c>
    </row>
    <row r="159" spans="1:7" ht="12.75">
      <c r="A159" s="159"/>
      <c r="B159" s="168"/>
      <c r="C159" s="200"/>
      <c r="D159" s="122"/>
      <c r="E159" s="92"/>
      <c r="F159" s="93"/>
      <c r="G159" s="57"/>
    </row>
    <row r="160" spans="1:7" ht="12.75">
      <c r="A160" s="159"/>
      <c r="B160" s="169">
        <v>85219</v>
      </c>
      <c r="C160" s="199"/>
      <c r="D160" s="125" t="s">
        <v>30</v>
      </c>
      <c r="E160" s="87">
        <f>SUM(E162:E163)</f>
        <v>616600</v>
      </c>
      <c r="F160" s="88">
        <f>SUM(F161:F163)</f>
        <v>353162.7</v>
      </c>
      <c r="G160" s="29">
        <f t="shared" si="3"/>
        <v>57.275819007460264</v>
      </c>
    </row>
    <row r="161" spans="1:7" ht="12.75">
      <c r="A161" s="159"/>
      <c r="B161" s="173"/>
      <c r="C161" s="186" t="s">
        <v>61</v>
      </c>
      <c r="D161" s="126" t="s">
        <v>34</v>
      </c>
      <c r="E161" s="89"/>
      <c r="F161" s="90">
        <v>29.97</v>
      </c>
      <c r="G161" s="57"/>
    </row>
    <row r="162" spans="1:7" ht="12.75">
      <c r="A162" s="159"/>
      <c r="B162" s="173"/>
      <c r="C162" s="206" t="s">
        <v>63</v>
      </c>
      <c r="D162" s="131" t="s">
        <v>57</v>
      </c>
      <c r="E162" s="91"/>
      <c r="F162" s="90">
        <v>5232.73</v>
      </c>
      <c r="G162" s="22"/>
    </row>
    <row r="163" spans="1:7" ht="25.5">
      <c r="A163" s="159"/>
      <c r="B163" s="168"/>
      <c r="C163" s="200">
        <v>2030</v>
      </c>
      <c r="D163" s="122" t="s">
        <v>45</v>
      </c>
      <c r="E163" s="92">
        <v>616600</v>
      </c>
      <c r="F163" s="94">
        <v>347900</v>
      </c>
      <c r="G163" s="22">
        <f t="shared" si="3"/>
        <v>56.42231592604606</v>
      </c>
    </row>
    <row r="164" spans="1:7" ht="12.75">
      <c r="A164" s="159"/>
      <c r="B164" s="168"/>
      <c r="C164" s="200"/>
      <c r="D164" s="114"/>
      <c r="E164" s="92"/>
      <c r="F164" s="94"/>
      <c r="G164" s="57"/>
    </row>
    <row r="165" spans="1:7" ht="12.75">
      <c r="A165" s="159"/>
      <c r="B165" s="169">
        <v>85228</v>
      </c>
      <c r="C165" s="199"/>
      <c r="D165" s="113" t="s">
        <v>38</v>
      </c>
      <c r="E165" s="87">
        <f>E166+E167</f>
        <v>142200</v>
      </c>
      <c r="F165" s="88">
        <f>SUM(F166:F167)</f>
        <v>74044.93</v>
      </c>
      <c r="G165" s="29">
        <f t="shared" si="3"/>
        <v>52.07097749648382</v>
      </c>
    </row>
    <row r="166" spans="1:7" ht="12.75">
      <c r="A166" s="159"/>
      <c r="B166" s="168"/>
      <c r="C166" s="186" t="s">
        <v>80</v>
      </c>
      <c r="D166" s="114" t="s">
        <v>4</v>
      </c>
      <c r="E166" s="92">
        <v>27000</v>
      </c>
      <c r="F166" s="94">
        <v>12144.93</v>
      </c>
      <c r="G166" s="22">
        <f t="shared" si="3"/>
        <v>44.98122222222222</v>
      </c>
    </row>
    <row r="167" spans="1:7" ht="25.5">
      <c r="A167" s="159"/>
      <c r="B167" s="168"/>
      <c r="C167" s="186" t="s">
        <v>62</v>
      </c>
      <c r="D167" s="114" t="s">
        <v>39</v>
      </c>
      <c r="E167" s="92">
        <v>115200</v>
      </c>
      <c r="F167" s="94">
        <v>61900</v>
      </c>
      <c r="G167" s="22">
        <f t="shared" si="3"/>
        <v>53.732638888888886</v>
      </c>
    </row>
    <row r="168" spans="1:7" ht="12.75">
      <c r="A168" s="159"/>
      <c r="B168" s="168"/>
      <c r="C168" s="186"/>
      <c r="D168" s="114"/>
      <c r="E168" s="92"/>
      <c r="F168" s="94"/>
      <c r="G168" s="57"/>
    </row>
    <row r="169" spans="1:7" ht="12.75">
      <c r="A169" s="159"/>
      <c r="B169" s="169">
        <v>85295</v>
      </c>
      <c r="C169" s="185"/>
      <c r="D169" s="113" t="s">
        <v>3</v>
      </c>
      <c r="E169" s="87">
        <f>SUM(E171:E171)</f>
        <v>430000</v>
      </c>
      <c r="F169" s="88">
        <f>SUM(F170:F171)</f>
        <v>377283.58</v>
      </c>
      <c r="G169" s="29">
        <f t="shared" si="3"/>
        <v>87.74036744186047</v>
      </c>
    </row>
    <row r="170" spans="1:7" ht="12.75">
      <c r="A170" s="159"/>
      <c r="B170" s="173"/>
      <c r="C170" s="206" t="s">
        <v>63</v>
      </c>
      <c r="D170" s="131" t="s">
        <v>57</v>
      </c>
      <c r="E170" s="89"/>
      <c r="F170" s="90">
        <v>4283.58</v>
      </c>
      <c r="G170" s="57"/>
    </row>
    <row r="171" spans="1:7" ht="25.5">
      <c r="A171" s="159"/>
      <c r="B171" s="173"/>
      <c r="C171" s="200">
        <v>2030</v>
      </c>
      <c r="D171" s="122" t="s">
        <v>45</v>
      </c>
      <c r="E171" s="92">
        <v>430000</v>
      </c>
      <c r="F171" s="90">
        <v>373000</v>
      </c>
      <c r="G171" s="22">
        <f t="shared" si="3"/>
        <v>86.74418604651163</v>
      </c>
    </row>
    <row r="172" spans="1:7" ht="13.5" thickBot="1">
      <c r="A172" s="160"/>
      <c r="B172" s="174"/>
      <c r="C172" s="217"/>
      <c r="D172" s="136"/>
      <c r="E172" s="95"/>
      <c r="F172" s="96"/>
      <c r="G172" s="46"/>
    </row>
    <row r="173" spans="1:7" ht="15">
      <c r="A173" s="161">
        <v>854</v>
      </c>
      <c r="B173" s="175"/>
      <c r="C173" s="218"/>
      <c r="D173" s="129" t="s">
        <v>94</v>
      </c>
      <c r="E173" s="81">
        <f>SUM(E174)</f>
        <v>79439</v>
      </c>
      <c r="F173" s="82">
        <f>SUM(F174)</f>
        <v>79439</v>
      </c>
      <c r="G173" s="45">
        <f>(F173*100)/E173</f>
        <v>100</v>
      </c>
    </row>
    <row r="174" spans="1:7" ht="12.75">
      <c r="A174" s="159"/>
      <c r="B174" s="169">
        <v>85415</v>
      </c>
      <c r="C174" s="199"/>
      <c r="D174" s="125" t="s">
        <v>106</v>
      </c>
      <c r="E174" s="87">
        <f>SUM(E175)</f>
        <v>79439</v>
      </c>
      <c r="F174" s="88">
        <f>SUM(F175)</f>
        <v>79439</v>
      </c>
      <c r="G174" s="29">
        <f>(F174*100)/E174</f>
        <v>100</v>
      </c>
    </row>
    <row r="175" spans="1:7" ht="25.5">
      <c r="A175" s="159"/>
      <c r="B175" s="173"/>
      <c r="C175" s="200">
        <v>2030</v>
      </c>
      <c r="D175" s="122" t="s">
        <v>45</v>
      </c>
      <c r="E175" s="92">
        <v>79439</v>
      </c>
      <c r="F175" s="90">
        <v>79439</v>
      </c>
      <c r="G175" s="22">
        <f>(F175*100)/E175</f>
        <v>100</v>
      </c>
    </row>
    <row r="176" spans="1:7" ht="13.5" thickBot="1">
      <c r="A176" s="160"/>
      <c r="B176" s="171"/>
      <c r="C176" s="217"/>
      <c r="D176" s="137"/>
      <c r="E176" s="95"/>
      <c r="F176" s="97"/>
      <c r="G176" s="97"/>
    </row>
    <row r="177" spans="1:7" ht="15">
      <c r="A177" s="161">
        <v>900</v>
      </c>
      <c r="B177" s="172"/>
      <c r="C177" s="218"/>
      <c r="D177" s="124" t="s">
        <v>44</v>
      </c>
      <c r="E177" s="81">
        <f>E178+E182</f>
        <v>2581276</v>
      </c>
      <c r="F177" s="82">
        <f>F178+F182</f>
        <v>2202744.91</v>
      </c>
      <c r="G177" s="45">
        <f>(F177*100)/E177</f>
        <v>85.33550499830316</v>
      </c>
    </row>
    <row r="178" spans="1:7" ht="12.75">
      <c r="A178" s="159"/>
      <c r="B178" s="65">
        <v>90001</v>
      </c>
      <c r="C178" s="214"/>
      <c r="D178" s="98" t="s">
        <v>135</v>
      </c>
      <c r="E178" s="83">
        <f>SUM(E179:E180)</f>
        <v>2531276</v>
      </c>
      <c r="F178" s="84">
        <f>SUM(F179:F180)</f>
        <v>2202744.91</v>
      </c>
      <c r="G178" s="36">
        <f>(F178*100)/E178</f>
        <v>87.02112728916167</v>
      </c>
    </row>
    <row r="179" spans="1:7" ht="39">
      <c r="A179" s="159"/>
      <c r="B179" s="67"/>
      <c r="C179" s="200">
        <v>6290</v>
      </c>
      <c r="D179" s="114" t="s">
        <v>117</v>
      </c>
      <c r="E179" s="85"/>
      <c r="F179" s="86">
        <v>131280</v>
      </c>
      <c r="G179" s="99"/>
    </row>
    <row r="180" spans="1:7" ht="38.25">
      <c r="A180" s="159"/>
      <c r="B180" s="35"/>
      <c r="C180" s="219">
        <v>6298</v>
      </c>
      <c r="D180" s="120" t="s">
        <v>117</v>
      </c>
      <c r="E180" s="85">
        <v>2531276</v>
      </c>
      <c r="F180" s="86">
        <v>2071464.91</v>
      </c>
      <c r="G180" s="31">
        <f>(F180*100)/E180</f>
        <v>81.83481019059163</v>
      </c>
    </row>
    <row r="181" spans="1:7" ht="12.75">
      <c r="A181" s="159"/>
      <c r="B181" s="168"/>
      <c r="C181" s="200"/>
      <c r="D181" s="135"/>
      <c r="E181" s="83"/>
      <c r="F181" s="84"/>
      <c r="G181" s="36"/>
    </row>
    <row r="182" spans="1:7" ht="12.75">
      <c r="A182" s="159"/>
      <c r="B182" s="80">
        <v>90095</v>
      </c>
      <c r="C182" s="199"/>
      <c r="D182" s="100" t="s">
        <v>3</v>
      </c>
      <c r="E182" s="87">
        <f>SUM(E183)</f>
        <v>50000</v>
      </c>
      <c r="F182" s="88">
        <f>SUM(F183)</f>
        <v>0</v>
      </c>
      <c r="G182" s="29">
        <f>(F182*100)/E182</f>
        <v>0</v>
      </c>
    </row>
    <row r="183" spans="1:7" ht="38.25">
      <c r="A183" s="159"/>
      <c r="B183" s="35"/>
      <c r="C183" s="219">
        <v>6290</v>
      </c>
      <c r="D183" s="120" t="s">
        <v>117</v>
      </c>
      <c r="E183" s="91">
        <v>50000</v>
      </c>
      <c r="F183" s="90">
        <v>0</v>
      </c>
      <c r="G183" s="22">
        <f>(F183*100)/E183</f>
        <v>0</v>
      </c>
    </row>
    <row r="184" spans="1:7" ht="13.5" thickBot="1">
      <c r="A184" s="160"/>
      <c r="B184" s="171"/>
      <c r="C184" s="217"/>
      <c r="D184" s="136"/>
      <c r="E184" s="101"/>
      <c r="F184" s="96"/>
      <c r="G184" s="46"/>
    </row>
    <row r="185" spans="1:7" ht="15">
      <c r="A185" s="161">
        <v>921</v>
      </c>
      <c r="B185" s="172"/>
      <c r="C185" s="218"/>
      <c r="D185" s="129" t="s">
        <v>93</v>
      </c>
      <c r="E185" s="81">
        <f>E186+E189</f>
        <v>50000</v>
      </c>
      <c r="F185" s="82">
        <f>F186+F189</f>
        <v>21152</v>
      </c>
      <c r="G185" s="45"/>
    </row>
    <row r="186" spans="1:7" ht="12.75">
      <c r="A186" s="159"/>
      <c r="B186" s="80">
        <v>92116</v>
      </c>
      <c r="C186" s="199"/>
      <c r="D186" s="100" t="s">
        <v>136</v>
      </c>
      <c r="E186" s="87">
        <f>SUM(E187)</f>
        <v>50000</v>
      </c>
      <c r="F186" s="88">
        <f>SUM(F187)</f>
        <v>20000</v>
      </c>
      <c r="G186" s="29">
        <f>(F186*100)/E186</f>
        <v>40</v>
      </c>
    </row>
    <row r="187" spans="1:7" ht="38.25">
      <c r="A187" s="159"/>
      <c r="B187" s="79"/>
      <c r="C187" s="220">
        <v>2320</v>
      </c>
      <c r="D187" s="134" t="s">
        <v>122</v>
      </c>
      <c r="E187" s="85">
        <v>50000</v>
      </c>
      <c r="F187" s="86">
        <v>20000</v>
      </c>
      <c r="G187" s="31">
        <f>(F187*100)/E187</f>
        <v>40</v>
      </c>
    </row>
    <row r="188" spans="1:7" ht="12.75">
      <c r="A188" s="159"/>
      <c r="B188" s="168"/>
      <c r="C188" s="200"/>
      <c r="D188" s="121"/>
      <c r="E188" s="83"/>
      <c r="F188" s="84"/>
      <c r="G188" s="36"/>
    </row>
    <row r="189" spans="1:7" ht="12.75">
      <c r="A189" s="159"/>
      <c r="B189" s="169">
        <v>92195</v>
      </c>
      <c r="C189" s="199"/>
      <c r="D189" s="125" t="s">
        <v>3</v>
      </c>
      <c r="E189" s="87"/>
      <c r="F189" s="88">
        <f>SUM(F190:F190)</f>
        <v>1152</v>
      </c>
      <c r="G189" s="29"/>
    </row>
    <row r="190" spans="1:7" ht="25.5">
      <c r="A190" s="159"/>
      <c r="B190" s="173"/>
      <c r="C190" s="211" t="s">
        <v>129</v>
      </c>
      <c r="D190" s="72" t="s">
        <v>130</v>
      </c>
      <c r="E190" s="89"/>
      <c r="F190" s="90">
        <v>1152</v>
      </c>
      <c r="G190" s="22"/>
    </row>
    <row r="191" spans="1:7" ht="13.5" thickBot="1">
      <c r="A191" s="160"/>
      <c r="B191" s="174"/>
      <c r="C191" s="213"/>
      <c r="D191" s="138"/>
      <c r="E191" s="102"/>
      <c r="F191" s="96"/>
      <c r="G191" s="46"/>
    </row>
    <row r="192" spans="1:7" ht="15">
      <c r="A192" s="176">
        <v>926</v>
      </c>
      <c r="B192" s="177"/>
      <c r="C192" s="221"/>
      <c r="D192" s="104" t="s">
        <v>137</v>
      </c>
      <c r="E192" s="105">
        <f>E193+E196</f>
        <v>30000</v>
      </c>
      <c r="F192" s="106">
        <f>F193+F196</f>
        <v>3814.88</v>
      </c>
      <c r="G192" s="108">
        <f>(F192*100)/E192</f>
        <v>12.716266666666666</v>
      </c>
    </row>
    <row r="193" spans="1:7" ht="12.75">
      <c r="A193" s="178"/>
      <c r="B193" s="179">
        <v>92601</v>
      </c>
      <c r="C193" s="222"/>
      <c r="D193" s="107" t="s">
        <v>138</v>
      </c>
      <c r="E193" s="87">
        <f>SUM(E194)</f>
        <v>30000</v>
      </c>
      <c r="F193" s="87">
        <f>SUM(F194)</f>
        <v>0</v>
      </c>
      <c r="G193" s="29"/>
    </row>
    <row r="194" spans="1:7" ht="38.25">
      <c r="A194" s="63"/>
      <c r="B194" s="79"/>
      <c r="C194" s="207">
        <v>6300</v>
      </c>
      <c r="D194" s="55" t="s">
        <v>127</v>
      </c>
      <c r="E194" s="91">
        <v>30000</v>
      </c>
      <c r="F194" s="90"/>
      <c r="G194" s="22"/>
    </row>
    <row r="195" spans="1:7" ht="12.75">
      <c r="A195" s="159"/>
      <c r="B195" s="173"/>
      <c r="C195" s="206"/>
      <c r="D195" s="131"/>
      <c r="E195" s="89"/>
      <c r="F195" s="90"/>
      <c r="G195" s="22"/>
    </row>
    <row r="196" spans="1:7" ht="12.75">
      <c r="A196" s="159"/>
      <c r="B196" s="169">
        <v>92695</v>
      </c>
      <c r="C196" s="185"/>
      <c r="D196" s="125" t="s">
        <v>3</v>
      </c>
      <c r="E196" s="87"/>
      <c r="F196" s="88">
        <f>SUM(F197:F198)</f>
        <v>3814.88</v>
      </c>
      <c r="G196" s="29"/>
    </row>
    <row r="197" spans="1:7" ht="25.5">
      <c r="A197" s="159"/>
      <c r="B197" s="173"/>
      <c r="C197" s="188" t="s">
        <v>131</v>
      </c>
      <c r="D197" s="55" t="s">
        <v>132</v>
      </c>
      <c r="E197" s="89"/>
      <c r="F197" s="90">
        <v>14.88</v>
      </c>
      <c r="G197" s="22"/>
    </row>
    <row r="198" spans="1:7" ht="25.5">
      <c r="A198" s="159"/>
      <c r="B198" s="173"/>
      <c r="C198" s="188" t="s">
        <v>129</v>
      </c>
      <c r="D198" s="55" t="s">
        <v>130</v>
      </c>
      <c r="E198" s="89"/>
      <c r="F198" s="90">
        <v>3800</v>
      </c>
      <c r="G198" s="22"/>
    </row>
    <row r="199" spans="1:7" ht="13.5" thickBot="1">
      <c r="A199" s="180"/>
      <c r="B199" s="168"/>
      <c r="C199" s="200"/>
      <c r="D199" s="135"/>
      <c r="E199" s="83"/>
      <c r="F199" s="84"/>
      <c r="G199" s="22"/>
    </row>
    <row r="200" spans="1:7" ht="1.5" customHeight="1" thickBot="1" thickTop="1">
      <c r="A200" s="159"/>
      <c r="B200" s="181"/>
      <c r="C200" s="223"/>
      <c r="D200" s="139"/>
      <c r="E200" s="109"/>
      <c r="F200" s="18"/>
      <c r="G200" s="110"/>
    </row>
    <row r="201" spans="1:7" ht="25.5" customHeight="1" thickBot="1" thickTop="1">
      <c r="A201" s="182" t="s">
        <v>49</v>
      </c>
      <c r="B201" s="183"/>
      <c r="C201" s="224"/>
      <c r="D201" s="140"/>
      <c r="E201" s="17">
        <f>E9+E16+E24+E33+E37+E46+E50+E58+E96+E112+E142+E173+E177+E185+E192+E134</f>
        <v>74151951</v>
      </c>
      <c r="F201" s="19">
        <f>F9+F16+F24+F33+F37+F46+F50+F58+F96+F112+F142+F173+F177+F185+F134+F192</f>
        <v>40823406.75000001</v>
      </c>
      <c r="G201" s="111">
        <f>(F201*100)/E201</f>
        <v>55.05371901812807</v>
      </c>
    </row>
    <row r="202" spans="1:7" ht="13.5" thickTop="1">
      <c r="A202" s="3"/>
      <c r="B202" s="1"/>
      <c r="C202" s="1"/>
      <c r="D202" s="1"/>
      <c r="E202" s="1"/>
      <c r="F202" s="1"/>
      <c r="G202" s="7"/>
    </row>
    <row r="203" spans="1:7" ht="12.75">
      <c r="A203" s="3"/>
      <c r="B203" s="3"/>
      <c r="C203" s="1"/>
      <c r="E203" s="1"/>
      <c r="F203" s="1"/>
      <c r="G203" s="7"/>
    </row>
    <row r="204" spans="1:7" ht="12.75">
      <c r="A204" s="3"/>
      <c r="B204" s="1"/>
      <c r="G204" s="8"/>
    </row>
    <row r="205" spans="1:2" ht="12.75">
      <c r="A205" s="3"/>
      <c r="B205" s="1"/>
    </row>
    <row r="206" spans="1:2" ht="12.75">
      <c r="A206" s="3"/>
      <c r="B206" s="1"/>
    </row>
    <row r="207" spans="1:2" ht="12.75">
      <c r="A207" s="3"/>
      <c r="B207" s="1"/>
    </row>
    <row r="208" spans="1:2" ht="12.75">
      <c r="A208" s="3"/>
      <c r="B208" s="1"/>
    </row>
    <row r="209" spans="1:2" ht="12.75">
      <c r="A209" s="3"/>
      <c r="B209" s="1"/>
    </row>
    <row r="210" spans="1:2" ht="12.75">
      <c r="A210" s="3"/>
      <c r="B210" s="1"/>
    </row>
    <row r="211" spans="1:2" ht="12.75">
      <c r="A211" s="3"/>
      <c r="B211" s="1"/>
    </row>
    <row r="212" spans="1:2" ht="12.75">
      <c r="A212" s="3"/>
      <c r="B212" s="1"/>
    </row>
    <row r="213" spans="1:2" ht="12.75">
      <c r="A213" s="3"/>
      <c r="B213" s="1"/>
    </row>
    <row r="214" spans="1:2" ht="12.75">
      <c r="A214" s="3"/>
      <c r="B214" s="1"/>
    </row>
    <row r="215" spans="1:2" ht="12.75">
      <c r="A215" s="3"/>
      <c r="B215" s="1"/>
    </row>
    <row r="216" spans="1:2" ht="12.75">
      <c r="A216" s="1"/>
      <c r="B216" s="1"/>
    </row>
  </sheetData>
  <mergeCells count="6">
    <mergeCell ref="A4:G4"/>
    <mergeCell ref="A7:C7"/>
    <mergeCell ref="D7:D8"/>
    <mergeCell ref="E7:E8"/>
    <mergeCell ref="F7:F8"/>
    <mergeCell ref="G7:G8"/>
  </mergeCells>
  <printOptions horizontalCentered="1"/>
  <pageMargins left="0.7874015748031497" right="0.7874015748031497" top="0.5905511811023623" bottom="0.7874015748031497" header="0.5118110236220472" footer="0.5118110236220472"/>
  <pageSetup fitToHeight="3" horizontalDpi="600" verticalDpi="600" orientation="portrait" paperSize="9" scale="75" r:id="rId3"/>
  <headerFooter alignWithMargins="0"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Michal Mielczarczyk</cp:lastModifiedBy>
  <cp:lastPrinted>2007-07-25T11:57:17Z</cp:lastPrinted>
  <dcterms:created xsi:type="dcterms:W3CDTF">2000-11-02T08:00:54Z</dcterms:created>
  <dcterms:modified xsi:type="dcterms:W3CDTF">2009-03-10T14:02:07Z</dcterms:modified>
  <cp:category/>
  <cp:version/>
  <cp:contentType/>
  <cp:contentStatus/>
</cp:coreProperties>
</file>