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9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'Arkusz1'!$A$11:$A$21</definedName>
    <definedName name="_xlnm.Print_Area" localSheetId="0">'Arkusz1'!$A$1:$G$445</definedName>
    <definedName name="_xlnm.Print_Titles" localSheetId="0">'Arkusz1'!$9:$10</definedName>
  </definedNames>
  <calcPr fullCalcOnLoad="1"/>
</workbook>
</file>

<file path=xl/comments1.xml><?xml version="1.0" encoding="utf-8"?>
<comments xmlns="http://schemas.openxmlformats.org/spreadsheetml/2006/main">
  <authors>
    <author>FK</author>
  </authors>
  <commentList>
    <comment ref="D426" authorId="0">
      <text>
        <r>
          <rPr>
            <b/>
            <sz val="8"/>
            <rFont val="Tahoma"/>
            <family val="0"/>
          </rPr>
          <t>FK: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<sst xmlns="http://schemas.openxmlformats.org/spreadsheetml/2006/main" count="586" uniqueCount="174">
  <si>
    <t>Dział</t>
  </si>
  <si>
    <t>Rozdz.</t>
  </si>
  <si>
    <t>Treść</t>
  </si>
  <si>
    <t>Rolnictwo i łowiectwo</t>
  </si>
  <si>
    <t>Pozostała działalność</t>
  </si>
  <si>
    <t>Transport i łączność</t>
  </si>
  <si>
    <t>Gospodarka mieszkaniowa</t>
  </si>
  <si>
    <t>Gospodarka gruntami i nieruchomościami</t>
  </si>
  <si>
    <t>Administracja publiczna</t>
  </si>
  <si>
    <t>Urzędy wojewódzkie</t>
  </si>
  <si>
    <t>Straż Miejska</t>
  </si>
  <si>
    <t>010</t>
  </si>
  <si>
    <t>Klasyfikacja budżet.</t>
  </si>
  <si>
    <t>Oświata i wychowanie</t>
  </si>
  <si>
    <t>Szkoły podstawowe</t>
  </si>
  <si>
    <t>Ochrona zdrowia</t>
  </si>
  <si>
    <t>Przeciwdziałanie alkoholizmowi</t>
  </si>
  <si>
    <t>Ośrodki pomocy społecznej</t>
  </si>
  <si>
    <t>Oświetlenie ulic, placów i dróg</t>
  </si>
  <si>
    <t>Kultura fizyczna i sport</t>
  </si>
  <si>
    <t>Różne wydatki na rzecz osób fizycznych</t>
  </si>
  <si>
    <t>Wydatki inwestycyjne jednostek budżetowych</t>
  </si>
  <si>
    <t>Drogi publiczne gminne</t>
  </si>
  <si>
    <t>Zakup usług remontowych</t>
  </si>
  <si>
    <t>Zakup usług pozostałych</t>
  </si>
  <si>
    <t>Zakłady gospodatki mieszkaniowej</t>
  </si>
  <si>
    <t>Zakup materiałów i wyposażenia</t>
  </si>
  <si>
    <t>Działalność usługowa</t>
  </si>
  <si>
    <t>Wynagrodzenia osobowe pracowników</t>
  </si>
  <si>
    <t>Dodatkowe wynagrodzenia roczne</t>
  </si>
  <si>
    <t>Składki na ubezpieczenia społeczne</t>
  </si>
  <si>
    <t xml:space="preserve">Składki na Fundusz Pracy </t>
  </si>
  <si>
    <t>Rady gmin</t>
  </si>
  <si>
    <t>Podróże służbowe krajowe</t>
  </si>
  <si>
    <t>Urzędy gmin</t>
  </si>
  <si>
    <t>Zakup energii</t>
  </si>
  <si>
    <t>Różne opłaty i składki</t>
  </si>
  <si>
    <t>Odpisy na zakł.fundusz świadczeń socjalnych</t>
  </si>
  <si>
    <t>Wydatki na zakupy inwest. jednostek budżetowych</t>
  </si>
  <si>
    <t>Ochotnicze straże pożarne</t>
  </si>
  <si>
    <t>Składki na Fundusz Pracy</t>
  </si>
  <si>
    <t>Nagrody i wydatki osobowe nie zal.do wynagrodzeń</t>
  </si>
  <si>
    <t>Obsługa długu publicznego</t>
  </si>
  <si>
    <t>Obsługa pap.wart.,kredytów i pożyczek jedn.samorz.teryt.</t>
  </si>
  <si>
    <t>Odsetki i dysk.od kr.skarb.pap.oraz pożyczek i kredyt.</t>
  </si>
  <si>
    <t>Gimnazja</t>
  </si>
  <si>
    <t>Komisje egzaminacyjne</t>
  </si>
  <si>
    <t>Dodatki mieszkaniowe</t>
  </si>
  <si>
    <t>Edukacyjna opieka wychowawcza</t>
  </si>
  <si>
    <t>Świetlice szkolne</t>
  </si>
  <si>
    <t>Oczyszczanie miast i wsi</t>
  </si>
  <si>
    <t>Utrzymanie zieleni w miastach i gminach</t>
  </si>
  <si>
    <t>Schroniska dla zwierząt</t>
  </si>
  <si>
    <t>Kultura i ochrona dziedzictwa narodowego</t>
  </si>
  <si>
    <t>Domy i ośrodki kultury, świetlice i kluby</t>
  </si>
  <si>
    <t>Biblioteki</t>
  </si>
  <si>
    <t>Nagrody i wydatki osobowe nie zaliczone do wynagr.</t>
  </si>
  <si>
    <t>Zakup pomocy naukowych,dydaktycznych i książek</t>
  </si>
  <si>
    <t>Odpisy na zakładowy fundusz świadczeń socjalnych</t>
  </si>
  <si>
    <t>Zespoły ekonomiczno-administracyjne szkół</t>
  </si>
  <si>
    <t xml:space="preserve">Różne wydatki na rzecz osób fizycznych </t>
  </si>
  <si>
    <t>Dowożenie uczniów do szkół</t>
  </si>
  <si>
    <t>Zwalczanie chorób zakaźnych zwierząt oraz bad.mon.poz.chem. i biol.w tkankach zwierz. i prod.poch.zwierz.</t>
  </si>
  <si>
    <t>01022</t>
  </si>
  <si>
    <t>Lokalny transport zbiorowy</t>
  </si>
  <si>
    <t>4300</t>
  </si>
  <si>
    <t>3030</t>
  </si>
  <si>
    <t>Wpłaty na Państw.Fundusz Reh.Osób Niepełnospr.</t>
  </si>
  <si>
    <t>Dotacja podmiot.z budż.dla niepubl.szkoły lub innej placówki oświat.wychowawczej</t>
  </si>
  <si>
    <t>Świadczenia społeczne</t>
  </si>
  <si>
    <t>Usługi opiekuńcze i specjal.usł.opiek.</t>
  </si>
  <si>
    <t>Gospodarka komunalna i ochrona środowiska</t>
  </si>
  <si>
    <t>Instytucje kultury fizycznej</t>
  </si>
  <si>
    <t>4270</t>
  </si>
  <si>
    <t>4210</t>
  </si>
  <si>
    <t>6060</t>
  </si>
  <si>
    <t>3020</t>
  </si>
  <si>
    <t>4010</t>
  </si>
  <si>
    <t>4040</t>
  </si>
  <si>
    <t>4110</t>
  </si>
  <si>
    <t>4120</t>
  </si>
  <si>
    <t>4260</t>
  </si>
  <si>
    <t>4430</t>
  </si>
  <si>
    <t>8070</t>
  </si>
  <si>
    <t>4240</t>
  </si>
  <si>
    <t>4410</t>
  </si>
  <si>
    <t>4440</t>
  </si>
  <si>
    <t>2540</t>
  </si>
  <si>
    <t>Razem</t>
  </si>
  <si>
    <t>6050</t>
  </si>
  <si>
    <t>Gospodarka ściekowa i ochrona wód</t>
  </si>
  <si>
    <t>Gospodarka odpadami</t>
  </si>
  <si>
    <t>Bezpieczeństwo publiczne i ochrona przeciwpożarowa</t>
  </si>
  <si>
    <t xml:space="preserve"> </t>
  </si>
  <si>
    <t>Prace geodezyjne i kartograficzne</t>
  </si>
  <si>
    <t>Nagrody i wydatki nie zaliczone do wynagrodzeń</t>
  </si>
  <si>
    <t>2820</t>
  </si>
  <si>
    <t>Dot.celowa z budżetu na finans.lub dofinans.zadań zleconych do realizacji stowarzyszeniom</t>
  </si>
  <si>
    <t>Urzędy nacz.org.wł. państw.,kontroli i ochr.prawa oraz sądownictwa</t>
  </si>
  <si>
    <t xml:space="preserve">Urzędy nacz.org.wł. państw.,kontroli i ochr.prawa </t>
  </si>
  <si>
    <t>Wydatki na zakupy inwestycyjne jedn.budżet.</t>
  </si>
  <si>
    <t xml:space="preserve">Zakup materiałów i wyposażnia </t>
  </si>
  <si>
    <t>Podróże służbowe zagraniczne</t>
  </si>
  <si>
    <t>4140</t>
  </si>
  <si>
    <t>Plan</t>
  </si>
  <si>
    <t>Wykonanie</t>
  </si>
  <si>
    <t>Załącznik nr 2</t>
  </si>
  <si>
    <t>01030</t>
  </si>
  <si>
    <t>Izby rolnicze</t>
  </si>
  <si>
    <t>2850</t>
  </si>
  <si>
    <t>Wpłaty gmin na rzecz izb rolniczych w wysokości 2% uzyskanych wpływów z podatku rolnego.</t>
  </si>
  <si>
    <t>Pozostałe odsetki</t>
  </si>
  <si>
    <t>4100</t>
  </si>
  <si>
    <t>Składki na ubezpieczenia zdrowotne opłacane przez osoby pobier.świadcz. z pomocy społ.</t>
  </si>
  <si>
    <t>4130</t>
  </si>
  <si>
    <t xml:space="preserve">Składki na ubezpieczenia zdrowotne </t>
  </si>
  <si>
    <t>Procent</t>
  </si>
  <si>
    <t>6210</t>
  </si>
  <si>
    <t>Dotacja celowa z budżetu na finansowanie lub dofinansowanie kosztów realizacji inwestycji i zakupów inwestycyjnych zakładów budżetowych</t>
  </si>
  <si>
    <t>Dotacja przedmiotowa z budżetu dla zakładu budżetowego</t>
  </si>
  <si>
    <t>Obrona cywilna</t>
  </si>
  <si>
    <t>Pobór podatków, opłat i nieopodatkowanych należności budżetowych</t>
  </si>
  <si>
    <t>Wynagrodzenia agencyjno-prowizyjne</t>
  </si>
  <si>
    <t>2510</t>
  </si>
  <si>
    <t>Dotacja podmiotowa z budżetu dla zakładu budżetowego</t>
  </si>
  <si>
    <t>Dotacja podmiotowa dla zakładu budżetowego</t>
  </si>
  <si>
    <t xml:space="preserve">Dodatkowe wynagrodzenia roczne </t>
  </si>
  <si>
    <t>Odpisy na ZFŚS</t>
  </si>
  <si>
    <t>2810</t>
  </si>
  <si>
    <t>Dot.celowa z budżetu na finans.lub dofinans.zadań zleconych do realizacji fundacjom</t>
  </si>
  <si>
    <t>Dodatkowe wynagrodzenia pracowników</t>
  </si>
  <si>
    <t>Rózne opłaty i składki</t>
  </si>
  <si>
    <t>3110</t>
  </si>
  <si>
    <t>Wydatki na zakupy inwestycyjne jedn.budż.</t>
  </si>
  <si>
    <t>Doch.od os.pr.,od os.fizycznych i od innych jedn.nie pos.osobow.prawnej</t>
  </si>
  <si>
    <t>Podatek od towarów i usług (VAT)</t>
  </si>
  <si>
    <t>6300</t>
  </si>
  <si>
    <t>Wydatki na pomoc finansową udzielaną między jednostkami samorządu terytorialnego na dofinansowanie własnych zadań inwestycyjnych i zakupów inwestycyjnych</t>
  </si>
  <si>
    <t>Plany zagospodarownia przestrzennego</t>
  </si>
  <si>
    <t>Wynagrodzenia bezosobowe</t>
  </si>
  <si>
    <t>Opłaty za usługi inernetowe</t>
  </si>
  <si>
    <t>2900</t>
  </si>
  <si>
    <t>Wpłaty gmin na rzecz innych jednostek szmorządu terytorialnego oraz związków gmin lub związków powiatów na dofinansowanie zadań bieżących</t>
  </si>
  <si>
    <t>Rozliczenia z tyt.poręczeń i gwarancji udz. przez S.P. lub jednostkę samorz.terytor.</t>
  </si>
  <si>
    <t>8020</t>
  </si>
  <si>
    <t>Wpłaty z tytułu gwarancji i poręczeń</t>
  </si>
  <si>
    <t>Oddziały przedszkolne w szkołach podstawowych</t>
  </si>
  <si>
    <t>Przedszkola</t>
  </si>
  <si>
    <t>4170</t>
  </si>
  <si>
    <t>Dokształcanie i doskonalenie nauczycieli</t>
  </si>
  <si>
    <t>Domy pomocy społecznej</t>
  </si>
  <si>
    <t>Zakup usług przez jednostki samorządu terytorialnego od innych jednostek damorządu terytorialnego</t>
  </si>
  <si>
    <t>Pomoc materialna dla uczniów</t>
  </si>
  <si>
    <t>Stypendia dla uczniów</t>
  </si>
  <si>
    <t>Dotacja podmiotowa z budżetu dla samorządowej instytucji kultury</t>
  </si>
  <si>
    <t>Obiekty sportowe</t>
  </si>
  <si>
    <t>Pomoc społeczna</t>
  </si>
  <si>
    <t>Świadczenia społ.oraz skł.na ubezp.emeryt.i rent.z ubezp. społ.</t>
  </si>
  <si>
    <t>Zasiłki i pomoc w nat.oraz skł.na ubezp.społ.</t>
  </si>
  <si>
    <t>3040</t>
  </si>
  <si>
    <t>Nagrody o charakterze szczególnym niezaliczane do wynagrodzeń</t>
  </si>
  <si>
    <t xml:space="preserve"> Wykonanie wydatków budżetu gminy za I półrocze  2006 roku.</t>
  </si>
  <si>
    <t>Kary i odszkodowania wypłacone na rzecz osób fizycznych</t>
  </si>
  <si>
    <t>Koszty postępowania sądowego i prokuratorskiego</t>
  </si>
  <si>
    <t>Promocja jednostek samorządu terytorialnego</t>
  </si>
  <si>
    <t xml:space="preserve">Zakup materiałów i wyposażenia </t>
  </si>
  <si>
    <t xml:space="preserve">Zakup usług pozostałych </t>
  </si>
  <si>
    <t>Różne rozliczenia</t>
  </si>
  <si>
    <t>Rezerwy ogólne i celowe</t>
  </si>
  <si>
    <t>Rezerwy</t>
  </si>
  <si>
    <t>4810</t>
  </si>
  <si>
    <t>3240</t>
  </si>
  <si>
    <t>Zwalczanie narkomanii</t>
  </si>
  <si>
    <t>Ośrodki wsparcia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</si>
</sst>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1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b/>
      <u val="single"/>
      <sz val="10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49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/>
    </xf>
    <xf numFmtId="9" fontId="0" fillId="0" borderId="10" xfId="19" applyBorder="1" applyAlignment="1">
      <alignment/>
    </xf>
    <xf numFmtId="49" fontId="1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9" fontId="0" fillId="0" borderId="14" xfId="0" applyNumberFormat="1" applyBorder="1" applyAlignment="1">
      <alignment horizontal="right"/>
    </xf>
    <xf numFmtId="49" fontId="2" fillId="0" borderId="13" xfId="0" applyNumberFormat="1" applyFont="1" applyBorder="1" applyAlignment="1">
      <alignment horizontal="center"/>
    </xf>
    <xf numFmtId="0" fontId="0" fillId="0" borderId="14" xfId="0" applyBorder="1" applyAlignment="1">
      <alignment horizontal="right"/>
    </xf>
    <xf numFmtId="49" fontId="0" fillId="0" borderId="13" xfId="0" applyNumberFormat="1" applyFon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5" xfId="0" applyBorder="1" applyAlignment="1">
      <alignment horizontal="right"/>
    </xf>
    <xf numFmtId="49" fontId="0" fillId="0" borderId="16" xfId="0" applyNumberFormat="1" applyBorder="1" applyAlignment="1">
      <alignment horizontal="center"/>
    </xf>
    <xf numFmtId="0" fontId="1" fillId="0" borderId="14" xfId="0" applyFont="1" applyBorder="1" applyAlignment="1">
      <alignment horizontal="right"/>
    </xf>
    <xf numFmtId="49" fontId="1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13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3" fillId="0" borderId="14" xfId="0" applyFont="1" applyBorder="1" applyAlignment="1">
      <alignment wrapText="1"/>
    </xf>
    <xf numFmtId="49" fontId="2" fillId="0" borderId="13" xfId="0" applyNumberFormat="1" applyFont="1" applyBorder="1" applyAlignment="1">
      <alignment horizont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/>
    </xf>
    <xf numFmtId="0" fontId="1" fillId="0" borderId="21" xfId="0" applyFont="1" applyBorder="1" applyAlignment="1">
      <alignment/>
    </xf>
    <xf numFmtId="4" fontId="1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4" fontId="2" fillId="0" borderId="22" xfId="0" applyNumberFormat="1" applyFont="1" applyBorder="1" applyAlignment="1">
      <alignment/>
    </xf>
    <xf numFmtId="0" fontId="0" fillId="0" borderId="22" xfId="0" applyFont="1" applyBorder="1" applyAlignment="1">
      <alignment/>
    </xf>
    <xf numFmtId="4" fontId="0" fillId="0" borderId="22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2" fillId="0" borderId="22" xfId="0" applyFont="1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4" fontId="0" fillId="0" borderId="23" xfId="0" applyNumberFormat="1" applyFont="1" applyBorder="1" applyAlignment="1">
      <alignment/>
    </xf>
    <xf numFmtId="4" fontId="1" fillId="0" borderId="22" xfId="0" applyNumberFormat="1" applyFont="1" applyBorder="1" applyAlignment="1">
      <alignment/>
    </xf>
    <xf numFmtId="0" fontId="0" fillId="0" borderId="23" xfId="0" applyBorder="1" applyAlignment="1">
      <alignment wrapText="1"/>
    </xf>
    <xf numFmtId="4" fontId="1" fillId="0" borderId="24" xfId="0" applyNumberFormat="1" applyFont="1" applyBorder="1" applyAlignment="1">
      <alignment/>
    </xf>
    <xf numFmtId="0" fontId="0" fillId="0" borderId="22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24" xfId="0" applyFont="1" applyBorder="1" applyAlignment="1">
      <alignment wrapText="1"/>
    </xf>
    <xf numFmtId="0" fontId="1" fillId="0" borderId="24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5" xfId="0" applyBorder="1" applyAlignment="1">
      <alignment/>
    </xf>
    <xf numFmtId="4" fontId="0" fillId="0" borderId="25" xfId="0" applyNumberFormat="1" applyBorder="1" applyAlignment="1">
      <alignment horizontal="right"/>
    </xf>
    <xf numFmtId="3" fontId="1" fillId="0" borderId="21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3" fontId="1" fillId="0" borderId="22" xfId="0" applyNumberFormat="1" applyFont="1" applyBorder="1" applyAlignment="1">
      <alignment horizontal="right"/>
    </xf>
    <xf numFmtId="3" fontId="0" fillId="0" borderId="22" xfId="0" applyNumberFormat="1" applyBorder="1" applyAlignment="1">
      <alignment/>
    </xf>
    <xf numFmtId="3" fontId="2" fillId="0" borderId="22" xfId="0" applyNumberFormat="1" applyFont="1" applyBorder="1" applyAlignment="1">
      <alignment horizontal="right" wrapText="1"/>
    </xf>
    <xf numFmtId="3" fontId="1" fillId="0" borderId="22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3" fontId="1" fillId="0" borderId="24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4" fillId="0" borderId="29" xfId="0" applyFont="1" applyBorder="1" applyAlignment="1">
      <alignment/>
    </xf>
    <xf numFmtId="3" fontId="1" fillId="0" borderId="30" xfId="0" applyNumberFormat="1" applyFont="1" applyBorder="1" applyAlignment="1">
      <alignment/>
    </xf>
    <xf numFmtId="4" fontId="1" fillId="0" borderId="31" xfId="0" applyNumberFormat="1" applyFont="1" applyBorder="1" applyAlignment="1">
      <alignment/>
    </xf>
    <xf numFmtId="0" fontId="0" fillId="0" borderId="23" xfId="0" applyFont="1" applyBorder="1" applyAlignment="1">
      <alignment wrapText="1"/>
    </xf>
    <xf numFmtId="49" fontId="1" fillId="0" borderId="17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" xfId="0" applyFont="1" applyBorder="1" applyAlignment="1">
      <alignment/>
    </xf>
    <xf numFmtId="4" fontId="1" fillId="0" borderId="21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" fontId="0" fillId="0" borderId="22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 wrapText="1"/>
    </xf>
    <xf numFmtId="4" fontId="0" fillId="0" borderId="25" xfId="0" applyNumberFormat="1" applyFont="1" applyBorder="1" applyAlignment="1">
      <alignment horizontal="right"/>
    </xf>
    <xf numFmtId="4" fontId="1" fillId="0" borderId="3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0" xfId="0" applyFont="1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283</xdr:row>
      <xdr:rowOff>0</xdr:rowOff>
    </xdr:from>
    <xdr:to>
      <xdr:col>6</xdr:col>
      <xdr:colOff>0</xdr:colOff>
      <xdr:row>283</xdr:row>
      <xdr:rowOff>0</xdr:rowOff>
    </xdr:to>
    <xdr:sp>
      <xdr:nvSpPr>
        <xdr:cNvPr id="1" name="Rectangle 15"/>
        <xdr:cNvSpPr>
          <a:spLocks/>
        </xdr:cNvSpPr>
      </xdr:nvSpPr>
      <xdr:spPr>
        <a:xfrm>
          <a:off x="6438900" y="48663225"/>
          <a:ext cx="971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283</xdr:row>
      <xdr:rowOff>0</xdr:rowOff>
    </xdr:from>
    <xdr:to>
      <xdr:col>6</xdr:col>
      <xdr:colOff>0</xdr:colOff>
      <xdr:row>283</xdr:row>
      <xdr:rowOff>0</xdr:rowOff>
    </xdr:to>
    <xdr:sp>
      <xdr:nvSpPr>
        <xdr:cNvPr id="2" name="Rectangle 18"/>
        <xdr:cNvSpPr>
          <a:spLocks/>
        </xdr:cNvSpPr>
      </xdr:nvSpPr>
      <xdr:spPr>
        <a:xfrm>
          <a:off x="6438900" y="48663225"/>
          <a:ext cx="9715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0"/>
  <sheetViews>
    <sheetView tabSelected="1" workbookViewId="0" topLeftCell="B415">
      <selection activeCell="F433" sqref="F433"/>
    </sheetView>
  </sheetViews>
  <sheetFormatPr defaultColWidth="9.00390625" defaultRowHeight="12.75"/>
  <cols>
    <col min="1" max="1" width="5.125" style="0" customWidth="1"/>
    <col min="2" max="2" width="7.125" style="0" customWidth="1"/>
    <col min="3" max="3" width="6.625" style="0" customWidth="1"/>
    <col min="4" max="4" width="52.75390625" style="0" customWidth="1"/>
    <col min="5" max="5" width="12.875" style="0" customWidth="1"/>
    <col min="6" max="6" width="12.75390625" style="0" bestFit="1" customWidth="1"/>
    <col min="7" max="7" width="9.25390625" style="0" bestFit="1" customWidth="1"/>
  </cols>
  <sheetData>
    <row r="1" ht="12.75">
      <c r="B1" s="2"/>
    </row>
    <row r="2" spans="2:5" ht="15">
      <c r="B2" s="2"/>
      <c r="E2" s="19" t="s">
        <v>106</v>
      </c>
    </row>
    <row r="5" spans="2:6" ht="15.75">
      <c r="B5" s="115" t="s">
        <v>161</v>
      </c>
      <c r="C5" s="116"/>
      <c r="D5" s="116"/>
      <c r="E5" s="116"/>
      <c r="F5" s="116"/>
    </row>
    <row r="8" ht="13.5" thickBot="1"/>
    <row r="9" spans="1:7" ht="13.5" thickTop="1">
      <c r="A9" s="22" t="s">
        <v>12</v>
      </c>
      <c r="B9" s="23"/>
      <c r="C9" s="24"/>
      <c r="D9" s="113" t="s">
        <v>2</v>
      </c>
      <c r="E9" s="113" t="s">
        <v>104</v>
      </c>
      <c r="F9" s="117" t="s">
        <v>105</v>
      </c>
      <c r="G9" s="113" t="s">
        <v>116</v>
      </c>
    </row>
    <row r="10" spans="1:7" ht="13.5" thickBot="1">
      <c r="A10" s="25" t="s">
        <v>0</v>
      </c>
      <c r="B10" s="15" t="s">
        <v>1</v>
      </c>
      <c r="C10" s="26"/>
      <c r="D10" s="114"/>
      <c r="E10" s="114"/>
      <c r="F10" s="114"/>
      <c r="G10" s="114"/>
    </row>
    <row r="11" spans="1:7" ht="12.75">
      <c r="A11" s="27" t="s">
        <v>11</v>
      </c>
      <c r="B11" s="21"/>
      <c r="C11" s="28"/>
      <c r="D11" s="51" t="s">
        <v>3</v>
      </c>
      <c r="E11" s="73">
        <f>E12+E15</f>
        <v>6500</v>
      </c>
      <c r="F11" s="102">
        <f>F12+F15</f>
        <v>747.93</v>
      </c>
      <c r="G11" s="52">
        <f>(F11*100)/E11</f>
        <v>11.506615384615385</v>
      </c>
    </row>
    <row r="12" spans="1:7" ht="38.25">
      <c r="A12" s="31"/>
      <c r="B12" s="11" t="s">
        <v>63</v>
      </c>
      <c r="C12" s="32"/>
      <c r="D12" s="58" t="s">
        <v>62</v>
      </c>
      <c r="E12" s="74">
        <f>SUM(E13:E13)</f>
        <v>2500</v>
      </c>
      <c r="F12" s="103">
        <f>SUM(F13:F13)</f>
        <v>0</v>
      </c>
      <c r="G12" s="54">
        <f>(F12*100)/E12</f>
        <v>0</v>
      </c>
    </row>
    <row r="13" spans="1:7" ht="12.75">
      <c r="A13" s="33"/>
      <c r="B13" s="13"/>
      <c r="C13" s="34" t="s">
        <v>65</v>
      </c>
      <c r="D13" s="55" t="s">
        <v>24</v>
      </c>
      <c r="E13" s="76">
        <v>2500</v>
      </c>
      <c r="F13" s="104">
        <v>0</v>
      </c>
      <c r="G13" s="56">
        <f>(F13*100)/E13</f>
        <v>0</v>
      </c>
    </row>
    <row r="14" spans="1:7" ht="12.75">
      <c r="A14" s="33"/>
      <c r="B14" s="13"/>
      <c r="C14" s="35"/>
      <c r="D14" s="59"/>
      <c r="E14" s="76"/>
      <c r="F14" s="104"/>
      <c r="G14" s="56"/>
    </row>
    <row r="15" spans="1:7" ht="12.75">
      <c r="A15" s="33"/>
      <c r="B15" s="11" t="s">
        <v>107</v>
      </c>
      <c r="C15" s="32"/>
      <c r="D15" s="53" t="s">
        <v>108</v>
      </c>
      <c r="E15" s="74">
        <f>SUM(E16)</f>
        <v>4000</v>
      </c>
      <c r="F15" s="103">
        <f>SUM(F16)</f>
        <v>747.93</v>
      </c>
      <c r="G15" s="54">
        <f>(F15*100)/E15</f>
        <v>18.69825</v>
      </c>
    </row>
    <row r="16" spans="1:7" ht="25.5">
      <c r="A16" s="33"/>
      <c r="B16" s="13"/>
      <c r="C16" s="35" t="s">
        <v>109</v>
      </c>
      <c r="D16" s="60" t="s">
        <v>110</v>
      </c>
      <c r="E16" s="76">
        <v>4000</v>
      </c>
      <c r="F16" s="104">
        <v>747.93</v>
      </c>
      <c r="G16" s="56">
        <f>(F16*100)/E16</f>
        <v>18.69825</v>
      </c>
    </row>
    <row r="17" spans="1:7" ht="12.75">
      <c r="A17" s="36"/>
      <c r="B17" s="12"/>
      <c r="C17" s="37"/>
      <c r="D17" s="61"/>
      <c r="E17" s="77"/>
      <c r="F17" s="105"/>
      <c r="G17" s="62"/>
    </row>
    <row r="18" spans="1:7" ht="12.75">
      <c r="A18" s="38">
        <v>600</v>
      </c>
      <c r="B18" s="13"/>
      <c r="C18" s="39"/>
      <c r="D18" s="57" t="s">
        <v>5</v>
      </c>
      <c r="E18" s="78">
        <f>E19+E22</f>
        <v>7379365</v>
      </c>
      <c r="F18" s="106">
        <f>F19+F22</f>
        <v>927193.77</v>
      </c>
      <c r="G18" s="63">
        <f>(F18*100)/E18</f>
        <v>12.56468232700239</v>
      </c>
    </row>
    <row r="19" spans="1:7" ht="12.75">
      <c r="A19" s="38"/>
      <c r="B19" s="13">
        <v>60004</v>
      </c>
      <c r="C19" s="40"/>
      <c r="D19" s="53" t="s">
        <v>64</v>
      </c>
      <c r="E19" s="74">
        <f>SUM(E20)</f>
        <v>120000</v>
      </c>
      <c r="F19" s="103">
        <f>SUM(F20)</f>
        <v>56587.55</v>
      </c>
      <c r="G19" s="54">
        <f>(F19*100)/E19</f>
        <v>47.15629166666667</v>
      </c>
    </row>
    <row r="20" spans="1:7" ht="12.75">
      <c r="A20" s="38"/>
      <c r="B20" s="13"/>
      <c r="C20" s="34" t="s">
        <v>65</v>
      </c>
      <c r="D20" s="55" t="s">
        <v>24</v>
      </c>
      <c r="E20" s="75">
        <v>120000</v>
      </c>
      <c r="F20" s="104">
        <v>56587.55</v>
      </c>
      <c r="G20" s="56">
        <f>(F20*100)/E20</f>
        <v>47.15629166666667</v>
      </c>
    </row>
    <row r="21" spans="1:7" ht="12.75">
      <c r="A21" s="38"/>
      <c r="B21" s="13"/>
      <c r="C21" s="34"/>
      <c r="D21" s="55"/>
      <c r="E21" s="75"/>
      <c r="F21" s="104"/>
      <c r="G21" s="56"/>
    </row>
    <row r="22" spans="1:7" ht="12.75">
      <c r="A22" s="41"/>
      <c r="B22" s="13">
        <v>60016</v>
      </c>
      <c r="C22" s="32"/>
      <c r="D22" s="58" t="s">
        <v>22</v>
      </c>
      <c r="E22" s="74">
        <f>SUM(E23:E26)</f>
        <v>7259365</v>
      </c>
      <c r="F22" s="103">
        <f>SUM(F23:F26)</f>
        <v>870606.22</v>
      </c>
      <c r="G22" s="54">
        <f>(F22*100)/E22</f>
        <v>11.992870175283926</v>
      </c>
    </row>
    <row r="23" spans="1:7" ht="12.75">
      <c r="A23" s="41"/>
      <c r="B23" s="13"/>
      <c r="C23" s="35" t="s">
        <v>73</v>
      </c>
      <c r="D23" s="60" t="s">
        <v>23</v>
      </c>
      <c r="E23" s="76">
        <v>327800</v>
      </c>
      <c r="F23" s="104">
        <v>149663.02</v>
      </c>
      <c r="G23" s="56">
        <f>(F23*100)/E23</f>
        <v>45.65680902989627</v>
      </c>
    </row>
    <row r="24" spans="1:7" ht="12.75">
      <c r="A24" s="41"/>
      <c r="B24" s="13"/>
      <c r="C24" s="35" t="s">
        <v>65</v>
      </c>
      <c r="D24" s="60" t="s">
        <v>24</v>
      </c>
      <c r="E24" s="76">
        <v>330000</v>
      </c>
      <c r="F24" s="104">
        <v>291662.79</v>
      </c>
      <c r="G24" s="56">
        <f>(F24*100)/E24</f>
        <v>88.38266363636363</v>
      </c>
    </row>
    <row r="25" spans="1:7" ht="12.75">
      <c r="A25" s="41"/>
      <c r="B25" s="13"/>
      <c r="C25" s="35" t="s">
        <v>89</v>
      </c>
      <c r="D25" s="55" t="s">
        <v>21</v>
      </c>
      <c r="E25" s="76">
        <v>6401565</v>
      </c>
      <c r="F25" s="104">
        <v>429280.41</v>
      </c>
      <c r="G25" s="56">
        <f>(F25*100)/E25</f>
        <v>6.70586661230496</v>
      </c>
    </row>
    <row r="26" spans="1:7" ht="38.25">
      <c r="A26" s="41"/>
      <c r="B26" s="13"/>
      <c r="C26" s="35" t="s">
        <v>136</v>
      </c>
      <c r="D26" s="66" t="s">
        <v>137</v>
      </c>
      <c r="E26" s="76">
        <v>200000</v>
      </c>
      <c r="F26" s="104"/>
      <c r="G26" s="56">
        <f>(F26*100)/E26</f>
        <v>0</v>
      </c>
    </row>
    <row r="27" spans="1:7" ht="12.75">
      <c r="A27" s="42"/>
      <c r="B27" s="12"/>
      <c r="C27" s="37"/>
      <c r="D27" s="64"/>
      <c r="E27" s="77"/>
      <c r="F27" s="105"/>
      <c r="G27" s="56"/>
    </row>
    <row r="28" spans="1:7" ht="12.75">
      <c r="A28" s="41">
        <v>700</v>
      </c>
      <c r="B28" s="13"/>
      <c r="C28" s="39"/>
      <c r="D28" s="57" t="s">
        <v>6</v>
      </c>
      <c r="E28" s="78">
        <f>E29+E32+E36</f>
        <v>1703900</v>
      </c>
      <c r="F28" s="106">
        <f>F29+F32+F36</f>
        <v>547102.5800000001</v>
      </c>
      <c r="G28" s="65">
        <f>(F28*100)/E28</f>
        <v>32.1088432419743</v>
      </c>
    </row>
    <row r="29" spans="1:7" ht="12.75">
      <c r="A29" s="41"/>
      <c r="B29" s="13">
        <v>70001</v>
      </c>
      <c r="C29" s="39"/>
      <c r="D29" s="53" t="s">
        <v>25</v>
      </c>
      <c r="E29" s="74">
        <f>SUM(E30)</f>
        <v>200000</v>
      </c>
      <c r="F29" s="103">
        <f>SUM(F30:F30)</f>
        <v>0</v>
      </c>
      <c r="G29" s="54">
        <f>(F29*100)/E29</f>
        <v>0</v>
      </c>
    </row>
    <row r="30" spans="1:7" ht="38.25">
      <c r="A30" s="41"/>
      <c r="B30" s="13"/>
      <c r="C30" s="34" t="s">
        <v>117</v>
      </c>
      <c r="D30" s="66" t="s">
        <v>118</v>
      </c>
      <c r="E30" s="75">
        <v>200000</v>
      </c>
      <c r="F30" s="104">
        <v>0</v>
      </c>
      <c r="G30" s="56">
        <f>(F30*100)/E30</f>
        <v>0</v>
      </c>
    </row>
    <row r="31" spans="1:7" ht="12.75">
      <c r="A31" s="41"/>
      <c r="B31" s="13"/>
      <c r="C31" s="39"/>
      <c r="D31" s="57"/>
      <c r="E31" s="78"/>
      <c r="F31" s="104"/>
      <c r="G31" s="56"/>
    </row>
    <row r="32" spans="1:7" ht="12.75">
      <c r="A32" s="41"/>
      <c r="B32" s="13">
        <v>70005</v>
      </c>
      <c r="C32" s="32"/>
      <c r="D32" s="53" t="s">
        <v>7</v>
      </c>
      <c r="E32" s="74">
        <f>SUM(E33:E34)</f>
        <v>1353900</v>
      </c>
      <c r="F32" s="103">
        <f>SUM(F33:F34)</f>
        <v>547102.5800000001</v>
      </c>
      <c r="G32" s="54">
        <f>(F32*100)/E32</f>
        <v>40.40937883152375</v>
      </c>
    </row>
    <row r="33" spans="1:7" ht="12.75">
      <c r="A33" s="41"/>
      <c r="B33" s="13"/>
      <c r="C33" s="35" t="s">
        <v>65</v>
      </c>
      <c r="D33" s="59" t="s">
        <v>24</v>
      </c>
      <c r="E33" s="76">
        <v>610400</v>
      </c>
      <c r="F33" s="104">
        <v>309558.08</v>
      </c>
      <c r="G33" s="56">
        <f>(F33*100)/E33</f>
        <v>50.71397116644823</v>
      </c>
    </row>
    <row r="34" spans="1:7" ht="12.75">
      <c r="A34" s="41"/>
      <c r="B34" s="13"/>
      <c r="C34" s="35" t="s">
        <v>75</v>
      </c>
      <c r="D34" s="59" t="s">
        <v>100</v>
      </c>
      <c r="E34" s="76">
        <v>743500</v>
      </c>
      <c r="F34" s="104">
        <v>237544.5</v>
      </c>
      <c r="G34" s="56">
        <f>(F34*100)/E34</f>
        <v>31.949495628782785</v>
      </c>
    </row>
    <row r="35" spans="1:7" ht="12.75">
      <c r="A35" s="41"/>
      <c r="B35" s="13"/>
      <c r="C35" s="35"/>
      <c r="D35" s="59"/>
      <c r="E35" s="76"/>
      <c r="F35" s="104"/>
      <c r="G35" s="56"/>
    </row>
    <row r="36" spans="1:7" ht="12.75">
      <c r="A36" s="41"/>
      <c r="B36" s="13">
        <v>70095</v>
      </c>
      <c r="C36" s="35"/>
      <c r="D36" s="53" t="s">
        <v>4</v>
      </c>
      <c r="E36" s="74">
        <f>SUM(E37)</f>
        <v>150000</v>
      </c>
      <c r="F36" s="103">
        <f>SUM(F37)</f>
        <v>0</v>
      </c>
      <c r="G36" s="54">
        <f>(F36*100)/E36</f>
        <v>0</v>
      </c>
    </row>
    <row r="37" spans="1:7" ht="12.75">
      <c r="A37" s="41"/>
      <c r="B37" s="13"/>
      <c r="C37" s="35" t="s">
        <v>89</v>
      </c>
      <c r="D37" s="55" t="s">
        <v>21</v>
      </c>
      <c r="E37" s="76">
        <v>150000</v>
      </c>
      <c r="F37" s="104">
        <v>0</v>
      </c>
      <c r="G37" s="56">
        <f>(F37*100)/E37</f>
        <v>0</v>
      </c>
    </row>
    <row r="38" spans="1:7" ht="12.75">
      <c r="A38" s="42"/>
      <c r="B38" s="12"/>
      <c r="C38" s="37"/>
      <c r="D38" s="61"/>
      <c r="E38" s="77" t="s">
        <v>93</v>
      </c>
      <c r="F38" s="105"/>
      <c r="G38" s="62"/>
    </row>
    <row r="39" spans="1:7" ht="12.75">
      <c r="A39" s="41">
        <v>710</v>
      </c>
      <c r="B39" s="13"/>
      <c r="C39" s="35"/>
      <c r="D39" s="57" t="s">
        <v>27</v>
      </c>
      <c r="E39" s="78">
        <f>E44+E40</f>
        <v>350000</v>
      </c>
      <c r="F39" s="106">
        <f>F44+F40</f>
        <v>59802.58</v>
      </c>
      <c r="G39" s="65">
        <f>(F39*100)/E39</f>
        <v>17.08645142857143</v>
      </c>
    </row>
    <row r="40" spans="1:7" ht="12.75">
      <c r="A40" s="41"/>
      <c r="B40" s="13">
        <v>71004</v>
      </c>
      <c r="C40" s="35"/>
      <c r="D40" s="53" t="s">
        <v>138</v>
      </c>
      <c r="E40" s="74">
        <f>SUM(E42+E41)</f>
        <v>150000</v>
      </c>
      <c r="F40" s="103">
        <f>SUM(F42)</f>
        <v>0</v>
      </c>
      <c r="G40" s="54">
        <f>(F40*100)/E40</f>
        <v>0</v>
      </c>
    </row>
    <row r="41" spans="1:7" ht="12.75">
      <c r="A41" s="41"/>
      <c r="B41" s="13"/>
      <c r="C41" s="35" t="s">
        <v>148</v>
      </c>
      <c r="D41" s="55" t="s">
        <v>139</v>
      </c>
      <c r="E41" s="75">
        <v>15000</v>
      </c>
      <c r="F41" s="104"/>
      <c r="G41" s="56"/>
    </row>
    <row r="42" spans="1:7" ht="12.75">
      <c r="A42" s="41"/>
      <c r="B42" s="13"/>
      <c r="C42" s="35" t="s">
        <v>65</v>
      </c>
      <c r="D42" s="55" t="s">
        <v>24</v>
      </c>
      <c r="E42" s="75">
        <v>135000</v>
      </c>
      <c r="F42" s="104">
        <v>0</v>
      </c>
      <c r="G42" s="56">
        <f>(F42*100)/E42</f>
        <v>0</v>
      </c>
    </row>
    <row r="43" spans="1:7" ht="12.75">
      <c r="A43" s="41"/>
      <c r="B43" s="13"/>
      <c r="C43" s="35"/>
      <c r="D43" s="57"/>
      <c r="E43" s="78"/>
      <c r="F43" s="106"/>
      <c r="G43" s="63"/>
    </row>
    <row r="44" spans="1:7" ht="12.75">
      <c r="A44" s="41"/>
      <c r="B44" s="13">
        <v>71013</v>
      </c>
      <c r="C44" s="35"/>
      <c r="D44" s="53" t="s">
        <v>94</v>
      </c>
      <c r="E44" s="74">
        <f>SUM(E45:E46)</f>
        <v>200000</v>
      </c>
      <c r="F44" s="103">
        <f>SUM(F45:F46)</f>
        <v>59802.58</v>
      </c>
      <c r="G44" s="54">
        <f>(F44*100)/E44</f>
        <v>29.90129</v>
      </c>
    </row>
    <row r="45" spans="1:7" ht="12.75">
      <c r="A45" s="41"/>
      <c r="B45" s="13"/>
      <c r="C45" s="30">
        <v>4170</v>
      </c>
      <c r="D45" s="55" t="s">
        <v>139</v>
      </c>
      <c r="E45" s="75">
        <v>5000</v>
      </c>
      <c r="F45" s="104">
        <v>1245.6</v>
      </c>
      <c r="G45" s="56">
        <f>(F45*100)/E45</f>
        <v>24.911999999999995</v>
      </c>
    </row>
    <row r="46" spans="1:7" ht="12.75">
      <c r="A46" s="41"/>
      <c r="B46" s="13"/>
      <c r="C46" s="35" t="s">
        <v>65</v>
      </c>
      <c r="D46" s="55" t="s">
        <v>24</v>
      </c>
      <c r="E46" s="76">
        <v>195000</v>
      </c>
      <c r="F46" s="104">
        <v>58556.98</v>
      </c>
      <c r="G46" s="56">
        <f>(F46*100)/E46</f>
        <v>30.029220512820512</v>
      </c>
    </row>
    <row r="47" spans="1:7" ht="12.75">
      <c r="A47" s="42"/>
      <c r="B47" s="12"/>
      <c r="C47" s="37"/>
      <c r="D47" s="61"/>
      <c r="E47" s="77" t="s">
        <v>93</v>
      </c>
      <c r="F47" s="105"/>
      <c r="G47" s="62"/>
    </row>
    <row r="48" spans="1:7" ht="12.75">
      <c r="A48" s="41">
        <v>750</v>
      </c>
      <c r="B48" s="13"/>
      <c r="C48" s="29"/>
      <c r="D48" s="57" t="s">
        <v>8</v>
      </c>
      <c r="E48" s="78">
        <f>E49+E55+E63+E90+E86</f>
        <v>4460319</v>
      </c>
      <c r="F48" s="106">
        <f>F49+F55+F63+F90+F86</f>
        <v>2174557.4900000007</v>
      </c>
      <c r="G48" s="65">
        <f aca="true" t="shared" si="0" ref="G48:G53">(F48*100)/E48</f>
        <v>48.753407323556914</v>
      </c>
    </row>
    <row r="49" spans="1:7" ht="12.75">
      <c r="A49" s="41"/>
      <c r="B49" s="13">
        <v>75011</v>
      </c>
      <c r="C49" s="43"/>
      <c r="D49" s="53" t="s">
        <v>9</v>
      </c>
      <c r="E49" s="74">
        <f>SUM(E50:E53)</f>
        <v>232992</v>
      </c>
      <c r="F49" s="103">
        <f>SUM(F50:F53)</f>
        <v>125454</v>
      </c>
      <c r="G49" s="54">
        <f t="shared" si="0"/>
        <v>53.844767202307374</v>
      </c>
    </row>
    <row r="50" spans="1:7" ht="12.75">
      <c r="A50" s="41"/>
      <c r="B50" s="13"/>
      <c r="C50" s="30">
        <v>4010</v>
      </c>
      <c r="D50" s="55" t="s">
        <v>28</v>
      </c>
      <c r="E50" s="75">
        <v>176992</v>
      </c>
      <c r="F50" s="104">
        <v>75893.89</v>
      </c>
      <c r="G50" s="56">
        <f t="shared" si="0"/>
        <v>42.87984202675827</v>
      </c>
    </row>
    <row r="51" spans="1:7" ht="12.75">
      <c r="A51" s="41"/>
      <c r="B51" s="13"/>
      <c r="C51" s="30">
        <v>4040</v>
      </c>
      <c r="D51" s="55" t="s">
        <v>29</v>
      </c>
      <c r="E51" s="79">
        <v>21000</v>
      </c>
      <c r="F51" s="104">
        <v>19503.72</v>
      </c>
      <c r="G51" s="56">
        <f t="shared" si="0"/>
        <v>92.87485714285714</v>
      </c>
    </row>
    <row r="52" spans="1:7" ht="12.75">
      <c r="A52" s="41"/>
      <c r="B52" s="13"/>
      <c r="C52" s="30">
        <v>4110</v>
      </c>
      <c r="D52" s="55" t="s">
        <v>30</v>
      </c>
      <c r="E52" s="75">
        <v>30000</v>
      </c>
      <c r="F52" s="104">
        <v>26287.12</v>
      </c>
      <c r="G52" s="56">
        <f t="shared" si="0"/>
        <v>87.62373333333333</v>
      </c>
    </row>
    <row r="53" spans="1:7" ht="12.75">
      <c r="A53" s="41"/>
      <c r="B53" s="13"/>
      <c r="C53" s="30">
        <v>4120</v>
      </c>
      <c r="D53" s="55" t="s">
        <v>31</v>
      </c>
      <c r="E53" s="75">
        <v>5000</v>
      </c>
      <c r="F53" s="104">
        <v>3769.27</v>
      </c>
      <c r="G53" s="56">
        <f t="shared" si="0"/>
        <v>75.3854</v>
      </c>
    </row>
    <row r="54" spans="1:7" ht="12.75">
      <c r="A54" s="41"/>
      <c r="B54" s="13"/>
      <c r="C54" s="30"/>
      <c r="D54" s="55"/>
      <c r="E54" s="75"/>
      <c r="F54" s="104"/>
      <c r="G54" s="56"/>
    </row>
    <row r="55" spans="1:7" ht="12.75">
      <c r="A55" s="41"/>
      <c r="B55" s="13">
        <v>75022</v>
      </c>
      <c r="C55" s="43"/>
      <c r="D55" s="53" t="s">
        <v>32</v>
      </c>
      <c r="E55" s="74">
        <f>SUM(E56:E61)</f>
        <v>152200</v>
      </c>
      <c r="F55" s="103">
        <f>SUM(F56:F61)</f>
        <v>66102.45999999999</v>
      </c>
      <c r="G55" s="54">
        <f>(F55*100)/E55</f>
        <v>43.43131406044677</v>
      </c>
    </row>
    <row r="56" spans="1:7" ht="12.75">
      <c r="A56" s="41"/>
      <c r="B56" s="13"/>
      <c r="C56" s="30">
        <v>3030</v>
      </c>
      <c r="D56" s="55" t="s">
        <v>20</v>
      </c>
      <c r="E56" s="75">
        <v>120000</v>
      </c>
      <c r="F56" s="104">
        <v>60543.2</v>
      </c>
      <c r="G56" s="56">
        <f aca="true" t="shared" si="1" ref="G56:G61">(F56*100)/E56</f>
        <v>50.452666666666666</v>
      </c>
    </row>
    <row r="57" spans="1:7" ht="12.75">
      <c r="A57" s="41"/>
      <c r="B57" s="13"/>
      <c r="C57" s="30">
        <v>4210</v>
      </c>
      <c r="D57" s="55" t="s">
        <v>26</v>
      </c>
      <c r="E57" s="75">
        <v>10000</v>
      </c>
      <c r="F57" s="104">
        <v>2787.28</v>
      </c>
      <c r="G57" s="56">
        <f t="shared" si="1"/>
        <v>27.8728</v>
      </c>
    </row>
    <row r="58" spans="1:7" ht="12.75">
      <c r="A58" s="41"/>
      <c r="B58" s="13"/>
      <c r="C58" s="30">
        <v>4300</v>
      </c>
      <c r="D58" s="55" t="s">
        <v>24</v>
      </c>
      <c r="E58" s="75">
        <v>20000</v>
      </c>
      <c r="F58" s="104">
        <v>2771.98</v>
      </c>
      <c r="G58" s="56">
        <f t="shared" si="1"/>
        <v>13.8599</v>
      </c>
    </row>
    <row r="59" spans="1:7" ht="12.75">
      <c r="A59" s="41"/>
      <c r="B59" s="13"/>
      <c r="C59" s="30">
        <v>4410</v>
      </c>
      <c r="D59" s="55" t="s">
        <v>33</v>
      </c>
      <c r="E59" s="75">
        <v>1000</v>
      </c>
      <c r="F59" s="104">
        <v>0</v>
      </c>
      <c r="G59" s="56">
        <f t="shared" si="1"/>
        <v>0</v>
      </c>
    </row>
    <row r="60" spans="1:7" ht="12.75">
      <c r="A60" s="41"/>
      <c r="B60" s="13"/>
      <c r="C60" s="30">
        <v>4420</v>
      </c>
      <c r="D60" s="55" t="s">
        <v>102</v>
      </c>
      <c r="E60" s="75">
        <v>1000</v>
      </c>
      <c r="F60" s="104">
        <v>0</v>
      </c>
      <c r="G60" s="56">
        <f t="shared" si="1"/>
        <v>0</v>
      </c>
    </row>
    <row r="61" spans="1:7" ht="12.75">
      <c r="A61" s="41"/>
      <c r="B61" s="13"/>
      <c r="C61" s="30">
        <v>4430</v>
      </c>
      <c r="D61" s="55" t="s">
        <v>131</v>
      </c>
      <c r="E61" s="75">
        <v>200</v>
      </c>
      <c r="F61" s="104">
        <v>0</v>
      </c>
      <c r="G61" s="56">
        <f t="shared" si="1"/>
        <v>0</v>
      </c>
    </row>
    <row r="62" spans="1:7" ht="12.75">
      <c r="A62" s="41"/>
      <c r="B62" s="13"/>
      <c r="C62" s="30"/>
      <c r="D62" s="55"/>
      <c r="E62" s="75"/>
      <c r="F62" s="104"/>
      <c r="G62" s="56"/>
    </row>
    <row r="63" spans="1:7" ht="12.75">
      <c r="A63" s="41"/>
      <c r="B63" s="13">
        <v>75023</v>
      </c>
      <c r="C63" s="30"/>
      <c r="D63" s="53" t="s">
        <v>34</v>
      </c>
      <c r="E63" s="74">
        <f>SUM(E64:E84)</f>
        <v>3988127</v>
      </c>
      <c r="F63" s="103">
        <f>SUM(F64:F84)</f>
        <v>1956431.2900000005</v>
      </c>
      <c r="G63" s="54">
        <f aca="true" t="shared" si="2" ref="G63:G91">(F63*100)/E63</f>
        <v>49.056393891167474</v>
      </c>
    </row>
    <row r="64" spans="1:7" ht="12.75">
      <c r="A64" s="41"/>
      <c r="B64" s="13"/>
      <c r="C64" s="34" t="s">
        <v>76</v>
      </c>
      <c r="D64" s="66" t="s">
        <v>95</v>
      </c>
      <c r="E64" s="75">
        <v>2000</v>
      </c>
      <c r="F64" s="104">
        <v>228.86</v>
      </c>
      <c r="G64" s="56">
        <f t="shared" si="2"/>
        <v>11.443</v>
      </c>
    </row>
    <row r="65" spans="1:7" ht="12.75">
      <c r="A65" s="41"/>
      <c r="B65" s="13"/>
      <c r="C65" s="30">
        <v>4010</v>
      </c>
      <c r="D65" s="55" t="s">
        <v>28</v>
      </c>
      <c r="E65" s="75">
        <v>2150000</v>
      </c>
      <c r="F65" s="104">
        <v>979819.29</v>
      </c>
      <c r="G65" s="56">
        <f t="shared" si="2"/>
        <v>45.57299023255814</v>
      </c>
    </row>
    <row r="66" spans="1:7" ht="12.75">
      <c r="A66" s="41"/>
      <c r="B66" s="13"/>
      <c r="C66" s="30">
        <v>4040</v>
      </c>
      <c r="D66" s="55" t="s">
        <v>29</v>
      </c>
      <c r="E66" s="75">
        <v>124720</v>
      </c>
      <c r="F66" s="104">
        <v>114813.95</v>
      </c>
      <c r="G66" s="56">
        <f t="shared" si="2"/>
        <v>92.05736850545222</v>
      </c>
    </row>
    <row r="67" spans="1:7" ht="12.75">
      <c r="A67" s="41"/>
      <c r="B67" s="13"/>
      <c r="C67" s="30">
        <v>4110</v>
      </c>
      <c r="D67" s="55" t="s">
        <v>30</v>
      </c>
      <c r="E67" s="75">
        <v>415834</v>
      </c>
      <c r="F67" s="104">
        <v>176959.42</v>
      </c>
      <c r="G67" s="56">
        <f t="shared" si="2"/>
        <v>42.55530331815099</v>
      </c>
    </row>
    <row r="68" spans="1:7" ht="12.75">
      <c r="A68" s="41"/>
      <c r="B68" s="13"/>
      <c r="C68" s="30">
        <v>4120</v>
      </c>
      <c r="D68" s="55" t="s">
        <v>31</v>
      </c>
      <c r="E68" s="75">
        <v>57364</v>
      </c>
      <c r="F68" s="104">
        <v>26145.37</v>
      </c>
      <c r="G68" s="56">
        <f t="shared" si="2"/>
        <v>45.57801059898194</v>
      </c>
    </row>
    <row r="69" spans="1:7" ht="12.75">
      <c r="A69" s="41"/>
      <c r="B69" s="13"/>
      <c r="C69" s="30">
        <v>4140</v>
      </c>
      <c r="D69" s="55" t="s">
        <v>67</v>
      </c>
      <c r="E69" s="75">
        <v>25870</v>
      </c>
      <c r="F69" s="104">
        <v>17198.3</v>
      </c>
      <c r="G69" s="56">
        <f t="shared" si="2"/>
        <v>66.47970622342481</v>
      </c>
    </row>
    <row r="70" spans="1:7" ht="12.75">
      <c r="A70" s="41"/>
      <c r="B70" s="13"/>
      <c r="C70" s="30">
        <v>4170</v>
      </c>
      <c r="D70" s="55" t="s">
        <v>139</v>
      </c>
      <c r="E70" s="75">
        <v>56239</v>
      </c>
      <c r="F70" s="104">
        <v>33339.87</v>
      </c>
      <c r="G70" s="56">
        <f t="shared" si="2"/>
        <v>59.282473016945545</v>
      </c>
    </row>
    <row r="71" spans="1:7" ht="12.75">
      <c r="A71" s="41"/>
      <c r="B71" s="13"/>
      <c r="C71" s="30">
        <v>4210</v>
      </c>
      <c r="D71" s="55" t="s">
        <v>26</v>
      </c>
      <c r="E71" s="75">
        <v>230000</v>
      </c>
      <c r="F71" s="104">
        <v>117528.83</v>
      </c>
      <c r="G71" s="56">
        <f t="shared" si="2"/>
        <v>51.09949130434783</v>
      </c>
    </row>
    <row r="72" spans="1:7" ht="12.75">
      <c r="A72" s="41"/>
      <c r="B72" s="13"/>
      <c r="C72" s="30">
        <v>4260</v>
      </c>
      <c r="D72" s="55" t="s">
        <v>35</v>
      </c>
      <c r="E72" s="75">
        <v>114000</v>
      </c>
      <c r="F72" s="104">
        <v>49825.77</v>
      </c>
      <c r="G72" s="56">
        <f t="shared" si="2"/>
        <v>43.70681578947369</v>
      </c>
    </row>
    <row r="73" spans="1:7" ht="12.75">
      <c r="A73" s="41"/>
      <c r="B73" s="13"/>
      <c r="C73" s="30">
        <v>4270</v>
      </c>
      <c r="D73" s="55" t="s">
        <v>23</v>
      </c>
      <c r="E73" s="75">
        <v>84000</v>
      </c>
      <c r="F73" s="104">
        <v>35487.07</v>
      </c>
      <c r="G73" s="56">
        <f t="shared" si="2"/>
        <v>42.2465119047619</v>
      </c>
    </row>
    <row r="74" spans="1:7" ht="12.75">
      <c r="A74" s="41"/>
      <c r="B74" s="13"/>
      <c r="C74" s="30">
        <v>4300</v>
      </c>
      <c r="D74" s="55" t="s">
        <v>24</v>
      </c>
      <c r="E74" s="75">
        <v>566332</v>
      </c>
      <c r="F74" s="104">
        <v>288556.06</v>
      </c>
      <c r="G74" s="56">
        <f t="shared" si="2"/>
        <v>50.95174915067487</v>
      </c>
    </row>
    <row r="75" spans="1:7" ht="12.75">
      <c r="A75" s="41"/>
      <c r="B75" s="13"/>
      <c r="C75" s="30">
        <v>4350</v>
      </c>
      <c r="D75" s="55" t="s">
        <v>140</v>
      </c>
      <c r="E75" s="75">
        <v>5000</v>
      </c>
      <c r="F75" s="104">
        <v>1.22</v>
      </c>
      <c r="G75" s="56">
        <f t="shared" si="2"/>
        <v>0.0244</v>
      </c>
    </row>
    <row r="76" spans="1:7" ht="12.75">
      <c r="A76" s="41"/>
      <c r="B76" s="13"/>
      <c r="C76" s="30">
        <v>4410</v>
      </c>
      <c r="D76" s="55" t="s">
        <v>33</v>
      </c>
      <c r="E76" s="75">
        <v>25000</v>
      </c>
      <c r="F76" s="104">
        <v>17143.83</v>
      </c>
      <c r="G76" s="56">
        <f t="shared" si="2"/>
        <v>68.57532</v>
      </c>
    </row>
    <row r="77" spans="1:7" ht="12.75">
      <c r="A77" s="41"/>
      <c r="B77" s="13"/>
      <c r="C77" s="30">
        <v>4420</v>
      </c>
      <c r="D77" s="55" t="s">
        <v>102</v>
      </c>
      <c r="E77" s="75">
        <v>2000</v>
      </c>
      <c r="F77" s="104">
        <v>0</v>
      </c>
      <c r="G77" s="56">
        <f t="shared" si="2"/>
        <v>0</v>
      </c>
    </row>
    <row r="78" spans="1:7" ht="12.75">
      <c r="A78" s="41"/>
      <c r="B78" s="13"/>
      <c r="C78" s="30">
        <v>4430</v>
      </c>
      <c r="D78" s="55" t="s">
        <v>36</v>
      </c>
      <c r="E78" s="75">
        <v>20000</v>
      </c>
      <c r="F78" s="104">
        <v>17025</v>
      </c>
      <c r="G78" s="56">
        <f t="shared" si="2"/>
        <v>85.125</v>
      </c>
    </row>
    <row r="79" spans="1:7" ht="12.75">
      <c r="A79" s="41"/>
      <c r="B79" s="13"/>
      <c r="C79" s="30">
        <v>4440</v>
      </c>
      <c r="D79" s="55" t="s">
        <v>37</v>
      </c>
      <c r="E79" s="75">
        <v>60000</v>
      </c>
      <c r="F79" s="104">
        <v>45000</v>
      </c>
      <c r="G79" s="56">
        <f t="shared" si="2"/>
        <v>75</v>
      </c>
    </row>
    <row r="80" spans="1:7" ht="12.75">
      <c r="A80" s="41"/>
      <c r="B80" s="13"/>
      <c r="C80" s="30">
        <v>4530</v>
      </c>
      <c r="D80" s="55" t="s">
        <v>135</v>
      </c>
      <c r="E80" s="75">
        <v>3000</v>
      </c>
      <c r="F80" s="104">
        <v>45.1</v>
      </c>
      <c r="G80" s="56">
        <f t="shared" si="2"/>
        <v>1.5033333333333334</v>
      </c>
    </row>
    <row r="81" spans="1:7" ht="12.75">
      <c r="A81" s="41"/>
      <c r="B81" s="13"/>
      <c r="C81" s="30">
        <v>4580</v>
      </c>
      <c r="D81" s="55" t="s">
        <v>111</v>
      </c>
      <c r="E81" s="75">
        <v>1465</v>
      </c>
      <c r="F81" s="104">
        <v>1464.43</v>
      </c>
      <c r="G81" s="56">
        <f t="shared" si="2"/>
        <v>99.96109215017064</v>
      </c>
    </row>
    <row r="82" spans="1:7" ht="12.75">
      <c r="A82" s="41"/>
      <c r="B82" s="13"/>
      <c r="C82" s="30">
        <v>4590</v>
      </c>
      <c r="D82" s="55" t="s">
        <v>162</v>
      </c>
      <c r="E82" s="75">
        <v>8000</v>
      </c>
      <c r="F82" s="104">
        <v>8000</v>
      </c>
      <c r="G82" s="56">
        <f t="shared" si="2"/>
        <v>100</v>
      </c>
    </row>
    <row r="83" spans="1:7" ht="12.75">
      <c r="A83" s="41"/>
      <c r="B83" s="13"/>
      <c r="C83" s="30">
        <v>4610</v>
      </c>
      <c r="D83" s="55" t="s">
        <v>163</v>
      </c>
      <c r="E83" s="75">
        <v>2303</v>
      </c>
      <c r="F83" s="104">
        <v>2303</v>
      </c>
      <c r="G83" s="56">
        <f t="shared" si="2"/>
        <v>100</v>
      </c>
    </row>
    <row r="84" spans="1:7" ht="12.75">
      <c r="A84" s="41"/>
      <c r="B84" s="13"/>
      <c r="C84" s="34" t="s">
        <v>75</v>
      </c>
      <c r="D84" s="66" t="s">
        <v>38</v>
      </c>
      <c r="E84" s="76">
        <v>35000</v>
      </c>
      <c r="F84" s="104">
        <v>25545.92</v>
      </c>
      <c r="G84" s="56">
        <f t="shared" si="2"/>
        <v>72.98834285714285</v>
      </c>
    </row>
    <row r="85" spans="1:7" ht="12.75">
      <c r="A85" s="41"/>
      <c r="B85" s="13"/>
      <c r="C85" s="34"/>
      <c r="D85" s="66"/>
      <c r="E85" s="76"/>
      <c r="F85" s="104"/>
      <c r="G85" s="56"/>
    </row>
    <row r="86" spans="1:7" ht="12.75">
      <c r="A86" s="41"/>
      <c r="B86" s="13">
        <v>75075</v>
      </c>
      <c r="C86" s="34"/>
      <c r="D86" s="58" t="s">
        <v>164</v>
      </c>
      <c r="E86" s="74">
        <f>SUM(E87:E88)</f>
        <v>85000</v>
      </c>
      <c r="F86" s="103">
        <f>SUM(F87:F88)</f>
        <v>26569.739999999998</v>
      </c>
      <c r="G86" s="54">
        <f t="shared" si="2"/>
        <v>31.258517647058824</v>
      </c>
    </row>
    <row r="87" spans="1:7" ht="12.75">
      <c r="A87" s="41"/>
      <c r="B87" s="13"/>
      <c r="C87" s="34" t="s">
        <v>74</v>
      </c>
      <c r="D87" s="66" t="s">
        <v>165</v>
      </c>
      <c r="E87" s="76">
        <v>55000</v>
      </c>
      <c r="F87" s="104">
        <v>14019.75</v>
      </c>
      <c r="G87" s="56">
        <f t="shared" si="2"/>
        <v>25.490454545454547</v>
      </c>
    </row>
    <row r="88" spans="1:7" ht="12.75">
      <c r="A88" s="41"/>
      <c r="B88" s="13"/>
      <c r="C88" s="34" t="s">
        <v>65</v>
      </c>
      <c r="D88" s="66" t="s">
        <v>166</v>
      </c>
      <c r="E88" s="76">
        <v>30000</v>
      </c>
      <c r="F88" s="104">
        <v>12549.99</v>
      </c>
      <c r="G88" s="56">
        <f t="shared" si="2"/>
        <v>41.8333</v>
      </c>
    </row>
    <row r="89" spans="1:7" ht="12.75">
      <c r="A89" s="41"/>
      <c r="B89" s="13"/>
      <c r="C89" s="34"/>
      <c r="D89" s="66"/>
      <c r="E89" s="76"/>
      <c r="F89" s="104"/>
      <c r="G89" s="56"/>
    </row>
    <row r="90" spans="1:7" ht="12.75">
      <c r="A90" s="41"/>
      <c r="B90" s="13">
        <v>75095</v>
      </c>
      <c r="C90" s="34"/>
      <c r="D90" s="58" t="s">
        <v>4</v>
      </c>
      <c r="E90" s="74">
        <f>SUM(E91)</f>
        <v>2000</v>
      </c>
      <c r="F90" s="103">
        <f>SUM(F91)</f>
        <v>0</v>
      </c>
      <c r="G90" s="54">
        <f t="shared" si="2"/>
        <v>0</v>
      </c>
    </row>
    <row r="91" spans="1:7" ht="37.5" customHeight="1">
      <c r="A91" s="41"/>
      <c r="B91" s="13"/>
      <c r="C91" s="34" t="s">
        <v>141</v>
      </c>
      <c r="D91" s="66" t="s">
        <v>142</v>
      </c>
      <c r="E91" s="76">
        <v>2000</v>
      </c>
      <c r="F91" s="104">
        <v>0</v>
      </c>
      <c r="G91" s="56">
        <f t="shared" si="2"/>
        <v>0</v>
      </c>
    </row>
    <row r="92" spans="1:7" ht="12.75">
      <c r="A92" s="41"/>
      <c r="B92" s="13"/>
      <c r="C92" s="34"/>
      <c r="D92" s="66"/>
      <c r="E92" s="76"/>
      <c r="F92" s="104"/>
      <c r="G92" s="56"/>
    </row>
    <row r="93" spans="1:7" ht="12.75">
      <c r="A93" s="42"/>
      <c r="B93" s="12"/>
      <c r="C93" s="44"/>
      <c r="D93" s="95"/>
      <c r="E93" s="77"/>
      <c r="F93" s="105"/>
      <c r="G93" s="62"/>
    </row>
    <row r="94" spans="1:7" ht="25.5">
      <c r="A94" s="41">
        <v>751</v>
      </c>
      <c r="B94" s="88"/>
      <c r="C94" s="34"/>
      <c r="D94" s="67" t="s">
        <v>98</v>
      </c>
      <c r="E94" s="78">
        <f>E95</f>
        <v>5040</v>
      </c>
      <c r="F94" s="106">
        <f>SUM(F95)</f>
        <v>2437.22</v>
      </c>
      <c r="G94" s="63">
        <f>(F94*100)/E94</f>
        <v>48.357539682539674</v>
      </c>
    </row>
    <row r="95" spans="1:7" ht="12.75">
      <c r="A95" s="41"/>
      <c r="B95" s="13">
        <v>75101</v>
      </c>
      <c r="C95" s="34"/>
      <c r="D95" s="58" t="s">
        <v>99</v>
      </c>
      <c r="E95" s="74">
        <f>SUM(E96:E97)</f>
        <v>5040</v>
      </c>
      <c r="F95" s="103">
        <f>SUM(F96:F97)</f>
        <v>2437.22</v>
      </c>
      <c r="G95" s="54">
        <f>(F95*100)/E95</f>
        <v>48.357539682539674</v>
      </c>
    </row>
    <row r="96" spans="1:7" ht="12.75">
      <c r="A96" s="41"/>
      <c r="B96" s="13"/>
      <c r="C96" s="30">
        <v>4210</v>
      </c>
      <c r="D96" s="55" t="s">
        <v>26</v>
      </c>
      <c r="E96" s="76">
        <v>2500</v>
      </c>
      <c r="F96" s="104">
        <v>2197.22</v>
      </c>
      <c r="G96" s="56">
        <f>(F96*100)/E96</f>
        <v>87.88879999999999</v>
      </c>
    </row>
    <row r="97" spans="1:7" ht="12.75">
      <c r="A97" s="41"/>
      <c r="B97" s="13"/>
      <c r="C97" s="30">
        <v>4300</v>
      </c>
      <c r="D97" s="55" t="s">
        <v>24</v>
      </c>
      <c r="E97" s="76">
        <v>2540</v>
      </c>
      <c r="F97" s="104">
        <v>240</v>
      </c>
      <c r="G97" s="56">
        <f>(F97*100)/E97</f>
        <v>9.448818897637794</v>
      </c>
    </row>
    <row r="98" spans="1:7" ht="12.75">
      <c r="A98" s="42"/>
      <c r="B98" s="12"/>
      <c r="C98" s="30"/>
      <c r="D98" s="55"/>
      <c r="E98" s="77"/>
      <c r="F98" s="105"/>
      <c r="G98" s="62"/>
    </row>
    <row r="99" spans="1:7" ht="12.75">
      <c r="A99" s="41">
        <v>754</v>
      </c>
      <c r="B99" s="13"/>
      <c r="C99" s="45"/>
      <c r="D99" s="68" t="s">
        <v>92</v>
      </c>
      <c r="E99" s="78">
        <f>E100+E119+E116</f>
        <v>714054</v>
      </c>
      <c r="F99" s="106">
        <f>F100+F119+F116</f>
        <v>286760.5800000001</v>
      </c>
      <c r="G99" s="65">
        <f aca="true" t="shared" si="3" ref="G99:G117">(F99*100)/E99</f>
        <v>40.15950894470167</v>
      </c>
    </row>
    <row r="100" spans="1:7" ht="12.75">
      <c r="A100" s="41"/>
      <c r="B100" s="13">
        <v>75412</v>
      </c>
      <c r="C100" s="34"/>
      <c r="D100" s="58" t="s">
        <v>39</v>
      </c>
      <c r="E100" s="74">
        <f>SUM(E101:E114)</f>
        <v>181250</v>
      </c>
      <c r="F100" s="103">
        <f>SUM(F101:F114)</f>
        <v>51601.2</v>
      </c>
      <c r="G100" s="54">
        <f t="shared" si="3"/>
        <v>28.469627586206897</v>
      </c>
    </row>
    <row r="101" spans="1:7" ht="12.75">
      <c r="A101" s="41"/>
      <c r="B101" s="13"/>
      <c r="C101" s="34" t="s">
        <v>76</v>
      </c>
      <c r="D101" s="66" t="s">
        <v>95</v>
      </c>
      <c r="E101" s="75">
        <v>8250</v>
      </c>
      <c r="F101" s="104">
        <v>3868.72</v>
      </c>
      <c r="G101" s="56">
        <f t="shared" si="3"/>
        <v>46.89357575757576</v>
      </c>
    </row>
    <row r="102" spans="1:7" ht="12.75">
      <c r="A102" s="41"/>
      <c r="B102" s="13"/>
      <c r="C102" s="34" t="s">
        <v>66</v>
      </c>
      <c r="D102" s="66" t="s">
        <v>20</v>
      </c>
      <c r="E102" s="75">
        <v>16800</v>
      </c>
      <c r="F102" s="104">
        <v>5778.06</v>
      </c>
      <c r="G102" s="56">
        <f t="shared" si="3"/>
        <v>34.393214285714286</v>
      </c>
    </row>
    <row r="103" spans="1:7" ht="12.75">
      <c r="A103" s="41"/>
      <c r="B103" s="13"/>
      <c r="C103" s="34" t="s">
        <v>77</v>
      </c>
      <c r="D103" s="66" t="s">
        <v>28</v>
      </c>
      <c r="E103" s="75">
        <v>22100</v>
      </c>
      <c r="F103" s="104">
        <v>11034.79</v>
      </c>
      <c r="G103" s="56">
        <f t="shared" si="3"/>
        <v>49.931176470588234</v>
      </c>
    </row>
    <row r="104" spans="1:7" ht="12.75">
      <c r="A104" s="41"/>
      <c r="B104" s="13"/>
      <c r="C104" s="34" t="s">
        <v>78</v>
      </c>
      <c r="D104" s="66" t="s">
        <v>29</v>
      </c>
      <c r="E104" s="75">
        <v>1850</v>
      </c>
      <c r="F104" s="104">
        <v>1799.93</v>
      </c>
      <c r="G104" s="56">
        <f t="shared" si="3"/>
        <v>97.29351351351352</v>
      </c>
    </row>
    <row r="105" spans="1:7" ht="12.75">
      <c r="A105" s="41"/>
      <c r="B105" s="13"/>
      <c r="C105" s="34" t="s">
        <v>79</v>
      </c>
      <c r="D105" s="66" t="s">
        <v>30</v>
      </c>
      <c r="E105" s="75">
        <v>4560</v>
      </c>
      <c r="F105" s="104">
        <v>2384.42</v>
      </c>
      <c r="G105" s="56">
        <f t="shared" si="3"/>
        <v>52.289912280701756</v>
      </c>
    </row>
    <row r="106" spans="1:7" ht="12.75">
      <c r="A106" s="41"/>
      <c r="B106" s="13"/>
      <c r="C106" s="34" t="s">
        <v>80</v>
      </c>
      <c r="D106" s="66" t="s">
        <v>40</v>
      </c>
      <c r="E106" s="75">
        <v>655</v>
      </c>
      <c r="F106" s="104">
        <v>339.37</v>
      </c>
      <c r="G106" s="56">
        <f t="shared" si="3"/>
        <v>51.81221374045801</v>
      </c>
    </row>
    <row r="107" spans="1:7" ht="12.75">
      <c r="A107" s="41"/>
      <c r="B107" s="13"/>
      <c r="C107" s="34" t="s">
        <v>148</v>
      </c>
      <c r="D107" s="66" t="s">
        <v>139</v>
      </c>
      <c r="E107" s="75">
        <v>4200</v>
      </c>
      <c r="F107" s="104">
        <v>600</v>
      </c>
      <c r="G107" s="56">
        <f t="shared" si="3"/>
        <v>14.285714285714286</v>
      </c>
    </row>
    <row r="108" spans="1:7" ht="12.75">
      <c r="A108" s="41"/>
      <c r="B108" s="13"/>
      <c r="C108" s="34" t="s">
        <v>74</v>
      </c>
      <c r="D108" s="66" t="s">
        <v>26</v>
      </c>
      <c r="E108" s="75">
        <v>44350</v>
      </c>
      <c r="F108" s="104">
        <v>14502.91</v>
      </c>
      <c r="G108" s="56">
        <f t="shared" si="3"/>
        <v>32.70103720405862</v>
      </c>
    </row>
    <row r="109" spans="1:7" ht="12.75">
      <c r="A109" s="41"/>
      <c r="B109" s="13"/>
      <c r="C109" s="34" t="s">
        <v>81</v>
      </c>
      <c r="D109" s="66" t="s">
        <v>35</v>
      </c>
      <c r="E109" s="75">
        <v>6500</v>
      </c>
      <c r="F109" s="104">
        <v>5185.11</v>
      </c>
      <c r="G109" s="56">
        <f t="shared" si="3"/>
        <v>79.77092307692307</v>
      </c>
    </row>
    <row r="110" spans="1:7" ht="12.75">
      <c r="A110" s="41"/>
      <c r="B110" s="13"/>
      <c r="C110" s="34" t="s">
        <v>73</v>
      </c>
      <c r="D110" s="66" t="s">
        <v>23</v>
      </c>
      <c r="E110" s="75">
        <v>10535</v>
      </c>
      <c r="F110" s="104">
        <v>0</v>
      </c>
      <c r="G110" s="56">
        <f t="shared" si="3"/>
        <v>0</v>
      </c>
    </row>
    <row r="111" spans="1:7" ht="12.75">
      <c r="A111" s="41"/>
      <c r="B111" s="13"/>
      <c r="C111" s="30">
        <v>4300</v>
      </c>
      <c r="D111" s="55" t="s">
        <v>24</v>
      </c>
      <c r="E111" s="75">
        <v>10000</v>
      </c>
      <c r="F111" s="104">
        <v>756.2</v>
      </c>
      <c r="G111" s="56">
        <f t="shared" si="3"/>
        <v>7.562</v>
      </c>
    </row>
    <row r="112" spans="1:7" ht="12.75">
      <c r="A112" s="41"/>
      <c r="B112" s="13"/>
      <c r="C112" s="30">
        <v>4410</v>
      </c>
      <c r="D112" s="55" t="s">
        <v>33</v>
      </c>
      <c r="E112" s="75">
        <v>450</v>
      </c>
      <c r="F112" s="104">
        <v>117.69</v>
      </c>
      <c r="G112" s="56">
        <f t="shared" si="3"/>
        <v>26.153333333333332</v>
      </c>
    </row>
    <row r="113" spans="1:7" ht="12.75">
      <c r="A113" s="41"/>
      <c r="B113" s="13"/>
      <c r="C113" s="34" t="s">
        <v>82</v>
      </c>
      <c r="D113" s="66" t="s">
        <v>36</v>
      </c>
      <c r="E113" s="75">
        <v>11000</v>
      </c>
      <c r="F113" s="104">
        <v>5234</v>
      </c>
      <c r="G113" s="56">
        <f t="shared" si="3"/>
        <v>47.58181818181818</v>
      </c>
    </row>
    <row r="114" spans="1:7" ht="12.75">
      <c r="A114" s="41"/>
      <c r="B114" s="13"/>
      <c r="C114" s="34" t="s">
        <v>75</v>
      </c>
      <c r="D114" s="66" t="s">
        <v>38</v>
      </c>
      <c r="E114" s="75">
        <v>40000</v>
      </c>
      <c r="F114" s="104">
        <v>0</v>
      </c>
      <c r="G114" s="56">
        <f t="shared" si="3"/>
        <v>0</v>
      </c>
    </row>
    <row r="115" spans="1:7" ht="12.75">
      <c r="A115" s="41"/>
      <c r="B115" s="13"/>
      <c r="C115" s="34"/>
      <c r="D115" s="66"/>
      <c r="E115" s="75"/>
      <c r="F115" s="104"/>
      <c r="G115" s="56"/>
    </row>
    <row r="116" spans="1:7" ht="12.75">
      <c r="A116" s="41"/>
      <c r="B116" s="13">
        <v>75414</v>
      </c>
      <c r="C116" s="34"/>
      <c r="D116" s="58" t="s">
        <v>120</v>
      </c>
      <c r="E116" s="74">
        <f>SUM(E117)</f>
        <v>500</v>
      </c>
      <c r="F116" s="103">
        <f>SUM(F117)</f>
        <v>0</v>
      </c>
      <c r="G116" s="54">
        <f t="shared" si="3"/>
        <v>0</v>
      </c>
    </row>
    <row r="117" spans="1:7" ht="12.75">
      <c r="A117" s="41"/>
      <c r="B117" s="13"/>
      <c r="C117" s="34" t="s">
        <v>65</v>
      </c>
      <c r="D117" s="60" t="s">
        <v>24</v>
      </c>
      <c r="E117" s="76">
        <v>500</v>
      </c>
      <c r="F117" s="104">
        <v>0</v>
      </c>
      <c r="G117" s="56">
        <f t="shared" si="3"/>
        <v>0</v>
      </c>
    </row>
    <row r="118" spans="1:7" ht="12.75">
      <c r="A118" s="41"/>
      <c r="B118" s="13"/>
      <c r="C118" s="34"/>
      <c r="D118" s="60"/>
      <c r="E118" s="76"/>
      <c r="F118" s="104"/>
      <c r="G118" s="56"/>
    </row>
    <row r="119" spans="1:7" ht="12.75">
      <c r="A119" s="41"/>
      <c r="B119" s="13">
        <v>75416</v>
      </c>
      <c r="C119" s="32"/>
      <c r="D119" s="53" t="s">
        <v>10</v>
      </c>
      <c r="E119" s="74">
        <f>SUM(E120:E129)</f>
        <v>532304</v>
      </c>
      <c r="F119" s="103">
        <f>SUM(F120:F129)</f>
        <v>235159.38000000006</v>
      </c>
      <c r="G119" s="54">
        <f>(F119*100)/E119</f>
        <v>44.17764660795336</v>
      </c>
    </row>
    <row r="120" spans="1:7" ht="12.75">
      <c r="A120" s="41"/>
      <c r="B120" s="13"/>
      <c r="C120" s="34" t="s">
        <v>76</v>
      </c>
      <c r="D120" s="59" t="s">
        <v>41</v>
      </c>
      <c r="E120" s="76">
        <v>15000</v>
      </c>
      <c r="F120" s="104">
        <v>8038.91</v>
      </c>
      <c r="G120" s="56">
        <f aca="true" t="shared" si="4" ref="G120:G131">(F120*100)/E120</f>
        <v>53.592733333333335</v>
      </c>
    </row>
    <row r="121" spans="1:7" ht="12.75">
      <c r="A121" s="41"/>
      <c r="B121" s="13"/>
      <c r="C121" s="34" t="s">
        <v>77</v>
      </c>
      <c r="D121" s="59" t="s">
        <v>28</v>
      </c>
      <c r="E121" s="76">
        <v>322000</v>
      </c>
      <c r="F121" s="104">
        <v>140325.67</v>
      </c>
      <c r="G121" s="56">
        <f t="shared" si="4"/>
        <v>43.57940062111802</v>
      </c>
    </row>
    <row r="122" spans="1:7" ht="12.75">
      <c r="A122" s="41"/>
      <c r="B122" s="13"/>
      <c r="C122" s="34" t="s">
        <v>78</v>
      </c>
      <c r="D122" s="59" t="s">
        <v>29</v>
      </c>
      <c r="E122" s="76">
        <v>26520</v>
      </c>
      <c r="F122" s="104">
        <v>20759.76</v>
      </c>
      <c r="G122" s="56">
        <f t="shared" si="4"/>
        <v>78.27963800904976</v>
      </c>
    </row>
    <row r="123" spans="1:8" ht="12.75">
      <c r="A123" s="41"/>
      <c r="B123" s="13"/>
      <c r="C123" s="34" t="s">
        <v>79</v>
      </c>
      <c r="D123" s="59" t="s">
        <v>30</v>
      </c>
      <c r="E123" s="76">
        <v>62734</v>
      </c>
      <c r="F123" s="104">
        <v>25482.32</v>
      </c>
      <c r="G123" s="56">
        <f t="shared" si="4"/>
        <v>40.619632097427235</v>
      </c>
      <c r="H123" s="20"/>
    </row>
    <row r="124" spans="1:7" ht="12.75">
      <c r="A124" s="41"/>
      <c r="B124" s="13"/>
      <c r="C124" s="34" t="s">
        <v>80</v>
      </c>
      <c r="D124" s="59" t="s">
        <v>40</v>
      </c>
      <c r="E124" s="76">
        <v>8550</v>
      </c>
      <c r="F124" s="104">
        <v>3967.73</v>
      </c>
      <c r="G124" s="56">
        <f t="shared" si="4"/>
        <v>46.40619883040936</v>
      </c>
    </row>
    <row r="125" spans="1:7" ht="12.75">
      <c r="A125" s="41"/>
      <c r="B125" s="13"/>
      <c r="C125" s="34" t="s">
        <v>74</v>
      </c>
      <c r="D125" s="59" t="s">
        <v>26</v>
      </c>
      <c r="E125" s="76">
        <v>25000</v>
      </c>
      <c r="F125" s="104">
        <v>15989.79</v>
      </c>
      <c r="G125" s="56">
        <f t="shared" si="4"/>
        <v>63.95916</v>
      </c>
    </row>
    <row r="126" spans="1:7" ht="12.75">
      <c r="A126" s="41"/>
      <c r="B126" s="13"/>
      <c r="C126" s="34" t="s">
        <v>73</v>
      </c>
      <c r="D126" s="59" t="s">
        <v>23</v>
      </c>
      <c r="E126" s="76">
        <v>3500</v>
      </c>
      <c r="F126" s="104">
        <v>185</v>
      </c>
      <c r="G126" s="56">
        <f t="shared" si="4"/>
        <v>5.285714285714286</v>
      </c>
    </row>
    <row r="127" spans="1:7" ht="12.75">
      <c r="A127" s="41"/>
      <c r="B127" s="13"/>
      <c r="C127" s="34" t="s">
        <v>65</v>
      </c>
      <c r="D127" s="59" t="s">
        <v>24</v>
      </c>
      <c r="E127" s="76">
        <v>63000</v>
      </c>
      <c r="F127" s="104">
        <v>20326.23</v>
      </c>
      <c r="G127" s="56">
        <f t="shared" si="4"/>
        <v>32.26385714285714</v>
      </c>
    </row>
    <row r="128" spans="1:7" ht="12.75">
      <c r="A128" s="41"/>
      <c r="B128" s="13"/>
      <c r="C128" s="30">
        <v>4410</v>
      </c>
      <c r="D128" s="55" t="s">
        <v>33</v>
      </c>
      <c r="E128" s="76">
        <v>3500</v>
      </c>
      <c r="F128" s="104">
        <v>83.97</v>
      </c>
      <c r="G128" s="56">
        <f t="shared" si="4"/>
        <v>2.399142857142857</v>
      </c>
    </row>
    <row r="129" spans="1:7" ht="12.75">
      <c r="A129" s="41"/>
      <c r="B129" s="13"/>
      <c r="C129" s="34" t="s">
        <v>82</v>
      </c>
      <c r="D129" s="59" t="s">
        <v>36</v>
      </c>
      <c r="E129" s="76">
        <v>2500</v>
      </c>
      <c r="F129" s="104">
        <v>0</v>
      </c>
      <c r="G129" s="56">
        <f t="shared" si="4"/>
        <v>0</v>
      </c>
    </row>
    <row r="130" spans="1:7" ht="12.75">
      <c r="A130" s="42"/>
      <c r="B130" s="12"/>
      <c r="C130" s="87"/>
      <c r="D130" s="70"/>
      <c r="E130" s="77"/>
      <c r="F130" s="105"/>
      <c r="G130" s="62"/>
    </row>
    <row r="131" spans="1:7" ht="25.5">
      <c r="A131" s="41">
        <v>756</v>
      </c>
      <c r="B131" s="13"/>
      <c r="C131" s="30"/>
      <c r="D131" s="67" t="s">
        <v>134</v>
      </c>
      <c r="E131" s="78">
        <f>SUM(E132)</f>
        <v>80000</v>
      </c>
      <c r="F131" s="106">
        <f>SUM(F132)</f>
        <v>35783.51</v>
      </c>
      <c r="G131" s="63">
        <f t="shared" si="4"/>
        <v>44.7293875</v>
      </c>
    </row>
    <row r="132" spans="1:7" ht="12.75">
      <c r="A132" s="41"/>
      <c r="B132" s="13">
        <v>75647</v>
      </c>
      <c r="C132" s="34"/>
      <c r="D132" s="53" t="s">
        <v>121</v>
      </c>
      <c r="E132" s="74">
        <f>SUM(E133:E135)</f>
        <v>80000</v>
      </c>
      <c r="F132" s="103">
        <f>SUM(F133:F135)</f>
        <v>35783.51</v>
      </c>
      <c r="G132" s="54">
        <f>(F132*100)/E132</f>
        <v>44.7293875</v>
      </c>
    </row>
    <row r="133" spans="1:7" ht="12.75">
      <c r="A133" s="41"/>
      <c r="B133" s="13"/>
      <c r="C133" s="34" t="s">
        <v>112</v>
      </c>
      <c r="D133" s="59" t="s">
        <v>122</v>
      </c>
      <c r="E133" s="76">
        <v>60000</v>
      </c>
      <c r="F133" s="104">
        <v>34342.21</v>
      </c>
      <c r="G133" s="56">
        <f>(F133*100)/E133</f>
        <v>57.23701666666667</v>
      </c>
    </row>
    <row r="134" spans="1:7" ht="12.75">
      <c r="A134" s="41"/>
      <c r="B134" s="13"/>
      <c r="C134" s="34" t="s">
        <v>74</v>
      </c>
      <c r="D134" s="59" t="s">
        <v>26</v>
      </c>
      <c r="E134" s="76">
        <v>15000</v>
      </c>
      <c r="F134" s="104">
        <v>524</v>
      </c>
      <c r="G134" s="56">
        <f>(F134*100)/E134</f>
        <v>3.493333333333333</v>
      </c>
    </row>
    <row r="135" spans="1:7" ht="12.75">
      <c r="A135" s="41"/>
      <c r="B135" s="13"/>
      <c r="C135" s="34" t="s">
        <v>65</v>
      </c>
      <c r="D135" s="59" t="s">
        <v>24</v>
      </c>
      <c r="E135" s="76">
        <v>5000</v>
      </c>
      <c r="F135" s="104">
        <v>917.3</v>
      </c>
      <c r="G135" s="56">
        <f>(F135*100)/E135</f>
        <v>18.346</v>
      </c>
    </row>
    <row r="136" spans="1:7" ht="12.75">
      <c r="A136" s="42"/>
      <c r="B136" s="12"/>
      <c r="C136" s="44"/>
      <c r="D136" s="61"/>
      <c r="E136" s="77"/>
      <c r="F136" s="105"/>
      <c r="G136" s="62"/>
    </row>
    <row r="137" spans="1:7" ht="12.75">
      <c r="A137" s="41">
        <v>757</v>
      </c>
      <c r="B137" s="13"/>
      <c r="C137" s="34"/>
      <c r="D137" s="67" t="s">
        <v>42</v>
      </c>
      <c r="E137" s="78">
        <f>SUM(E138+E141)</f>
        <v>655882</v>
      </c>
      <c r="F137" s="106">
        <f>F138</f>
        <v>208716.88</v>
      </c>
      <c r="G137" s="63">
        <f>(F137*100)/E137</f>
        <v>31.82232169811033</v>
      </c>
    </row>
    <row r="138" spans="1:8" s="9" customFormat="1" ht="12.75">
      <c r="A138" s="46"/>
      <c r="B138" s="14">
        <v>75702</v>
      </c>
      <c r="C138" s="47"/>
      <c r="D138" s="58" t="s">
        <v>43</v>
      </c>
      <c r="E138" s="80">
        <f>SUM(E139)</f>
        <v>574882</v>
      </c>
      <c r="F138" s="107">
        <f>SUM(F139)</f>
        <v>208716.88</v>
      </c>
      <c r="G138" s="54">
        <f>(F138*100)/E138</f>
        <v>36.306038456587615</v>
      </c>
      <c r="H138" s="10"/>
    </row>
    <row r="139" spans="1:7" ht="12.75">
      <c r="A139" s="41"/>
      <c r="B139" s="13"/>
      <c r="C139" s="34" t="s">
        <v>83</v>
      </c>
      <c r="D139" s="60" t="s">
        <v>44</v>
      </c>
      <c r="E139" s="76">
        <v>574882</v>
      </c>
      <c r="F139" s="104">
        <v>208716.88</v>
      </c>
      <c r="G139" s="56">
        <f>(F139*100)/E139</f>
        <v>36.306038456587615</v>
      </c>
    </row>
    <row r="140" spans="1:7" ht="12.75">
      <c r="A140" s="41"/>
      <c r="B140" s="13"/>
      <c r="C140" s="34"/>
      <c r="D140" s="60"/>
      <c r="E140" s="76"/>
      <c r="F140" s="104"/>
      <c r="G140" s="56"/>
    </row>
    <row r="141" spans="1:7" ht="25.5">
      <c r="A141" s="41"/>
      <c r="B141" s="13">
        <v>75704</v>
      </c>
      <c r="C141" s="34"/>
      <c r="D141" s="58" t="s">
        <v>143</v>
      </c>
      <c r="E141" s="74">
        <f>SUM(E142)</f>
        <v>81000</v>
      </c>
      <c r="F141" s="103">
        <f>SUM(F142)</f>
        <v>0</v>
      </c>
      <c r="G141" s="54">
        <f>(F141*100)/E141</f>
        <v>0</v>
      </c>
    </row>
    <row r="142" spans="1:7" ht="12.75">
      <c r="A142" s="41"/>
      <c r="B142" s="13"/>
      <c r="C142" s="34" t="s">
        <v>144</v>
      </c>
      <c r="D142" s="60" t="s">
        <v>145</v>
      </c>
      <c r="E142" s="76">
        <v>81000</v>
      </c>
      <c r="F142" s="104">
        <v>0</v>
      </c>
      <c r="G142" s="56">
        <f>(F142*100)/E142</f>
        <v>0</v>
      </c>
    </row>
    <row r="143" spans="1:7" ht="12.75">
      <c r="A143" s="42"/>
      <c r="B143" s="12"/>
      <c r="C143" s="44"/>
      <c r="D143" s="64"/>
      <c r="E143" s="77"/>
      <c r="F143" s="105"/>
      <c r="G143" s="62"/>
    </row>
    <row r="144" spans="1:7" ht="12.75">
      <c r="A144" s="41">
        <v>758</v>
      </c>
      <c r="B144" s="13"/>
      <c r="C144" s="34"/>
      <c r="D144" s="67" t="s">
        <v>167</v>
      </c>
      <c r="E144" s="78">
        <f>SUM(E145)</f>
        <v>200000</v>
      </c>
      <c r="F144" s="106"/>
      <c r="G144" s="63"/>
    </row>
    <row r="145" spans="1:7" ht="12.75">
      <c r="A145" s="41"/>
      <c r="B145" s="13">
        <v>75818</v>
      </c>
      <c r="C145" s="34"/>
      <c r="D145" s="58" t="s">
        <v>168</v>
      </c>
      <c r="E145" s="74">
        <f>SUM(E146)</f>
        <v>200000</v>
      </c>
      <c r="F145" s="103"/>
      <c r="G145" s="54"/>
    </row>
    <row r="146" spans="1:7" ht="12.75">
      <c r="A146" s="41"/>
      <c r="B146" s="13"/>
      <c r="C146" s="34" t="s">
        <v>170</v>
      </c>
      <c r="D146" s="60" t="s">
        <v>169</v>
      </c>
      <c r="E146" s="76">
        <v>200000</v>
      </c>
      <c r="F146" s="104"/>
      <c r="G146" s="56"/>
    </row>
    <row r="147" spans="1:7" ht="12.75">
      <c r="A147" s="42"/>
      <c r="B147" s="12"/>
      <c r="C147" s="44"/>
      <c r="D147" s="64"/>
      <c r="E147" s="77"/>
      <c r="F147" s="105"/>
      <c r="G147" s="62"/>
    </row>
    <row r="148" spans="1:7" ht="12.75">
      <c r="A148" s="41">
        <v>801</v>
      </c>
      <c r="B148" s="7"/>
      <c r="C148" s="35"/>
      <c r="D148" s="57" t="s">
        <v>13</v>
      </c>
      <c r="E148" s="78">
        <f>E149+E181+E199+E219+E228+E243+E251+E170+E248</f>
        <v>26393811</v>
      </c>
      <c r="F148" s="106">
        <f>F149+F181+F199+F219+F228+F243+F251+F170+F248</f>
        <v>12732439.070000004</v>
      </c>
      <c r="G148" s="63">
        <f aca="true" t="shared" si="5" ref="G148:G179">(F148*100)/E148</f>
        <v>48.24024491953816</v>
      </c>
    </row>
    <row r="149" spans="1:7" ht="12.75">
      <c r="A149" s="41"/>
      <c r="B149" s="5">
        <v>80101</v>
      </c>
      <c r="C149" s="32"/>
      <c r="D149" s="53" t="s">
        <v>14</v>
      </c>
      <c r="E149" s="74">
        <f>SUM(E150:E168)</f>
        <v>13609092</v>
      </c>
      <c r="F149" s="103">
        <f>SUM(F150:F168)</f>
        <v>6424508.580000003</v>
      </c>
      <c r="G149" s="54">
        <f t="shared" si="5"/>
        <v>47.20747409158526</v>
      </c>
    </row>
    <row r="150" spans="1:7" ht="12.75">
      <c r="A150" s="41"/>
      <c r="B150" s="5"/>
      <c r="C150" s="34" t="s">
        <v>123</v>
      </c>
      <c r="D150" s="55" t="s">
        <v>124</v>
      </c>
      <c r="E150" s="75">
        <v>7042961</v>
      </c>
      <c r="F150" s="104">
        <v>3521350</v>
      </c>
      <c r="G150" s="56">
        <f t="shared" si="5"/>
        <v>49.99814708614743</v>
      </c>
    </row>
    <row r="151" spans="1:7" ht="12.75">
      <c r="A151" s="41"/>
      <c r="B151" s="5"/>
      <c r="C151" s="34" t="s">
        <v>76</v>
      </c>
      <c r="D151" s="55" t="s">
        <v>56</v>
      </c>
      <c r="E151" s="76">
        <v>233900</v>
      </c>
      <c r="F151" s="104">
        <v>102385.94</v>
      </c>
      <c r="G151" s="56">
        <f t="shared" si="5"/>
        <v>43.773381787088496</v>
      </c>
    </row>
    <row r="152" spans="1:7" ht="12.75">
      <c r="A152" s="41"/>
      <c r="B152" s="5"/>
      <c r="C152" s="34" t="s">
        <v>171</v>
      </c>
      <c r="D152" s="55" t="s">
        <v>153</v>
      </c>
      <c r="E152" s="76">
        <v>17285</v>
      </c>
      <c r="F152" s="104">
        <v>3116</v>
      </c>
      <c r="G152" s="56"/>
    </row>
    <row r="153" spans="1:7" ht="12.75">
      <c r="A153" s="41"/>
      <c r="B153" s="5"/>
      <c r="C153" s="34" t="s">
        <v>77</v>
      </c>
      <c r="D153" s="55" t="s">
        <v>28</v>
      </c>
      <c r="E153" s="76">
        <v>3076050</v>
      </c>
      <c r="F153" s="104">
        <v>1416533.8</v>
      </c>
      <c r="G153" s="56">
        <f t="shared" si="5"/>
        <v>46.05041530534289</v>
      </c>
    </row>
    <row r="154" spans="1:7" ht="12.75">
      <c r="A154" s="41"/>
      <c r="B154" s="5"/>
      <c r="C154" s="34" t="s">
        <v>78</v>
      </c>
      <c r="D154" s="55" t="s">
        <v>29</v>
      </c>
      <c r="E154" s="76">
        <v>229465</v>
      </c>
      <c r="F154" s="104">
        <v>229414.69</v>
      </c>
      <c r="G154" s="56">
        <f t="shared" si="5"/>
        <v>99.97807508770401</v>
      </c>
    </row>
    <row r="155" spans="1:7" ht="12.75">
      <c r="A155" s="41"/>
      <c r="B155" s="5"/>
      <c r="C155" s="34" t="s">
        <v>79</v>
      </c>
      <c r="D155" s="55" t="s">
        <v>30</v>
      </c>
      <c r="E155" s="76">
        <v>644894</v>
      </c>
      <c r="F155" s="104">
        <v>294239.74</v>
      </c>
      <c r="G155" s="56">
        <f t="shared" si="5"/>
        <v>45.62606257772595</v>
      </c>
    </row>
    <row r="156" spans="1:7" ht="12.75">
      <c r="A156" s="41"/>
      <c r="B156" s="5"/>
      <c r="C156" s="34" t="s">
        <v>80</v>
      </c>
      <c r="D156" s="55" t="s">
        <v>40</v>
      </c>
      <c r="E156" s="76">
        <v>85805</v>
      </c>
      <c r="F156" s="104">
        <v>39008.69</v>
      </c>
      <c r="G156" s="56">
        <f t="shared" si="5"/>
        <v>45.462024357554924</v>
      </c>
    </row>
    <row r="157" spans="1:7" ht="12.75">
      <c r="A157" s="41"/>
      <c r="B157" s="5"/>
      <c r="C157" s="34" t="s">
        <v>103</v>
      </c>
      <c r="D157" s="55" t="s">
        <v>67</v>
      </c>
      <c r="E157" s="76">
        <v>3700</v>
      </c>
      <c r="F157" s="104">
        <v>1461.9</v>
      </c>
      <c r="G157" s="56">
        <f t="shared" si="5"/>
        <v>39.51081081081081</v>
      </c>
    </row>
    <row r="158" spans="1:7" ht="12.75">
      <c r="A158" s="41"/>
      <c r="B158" s="5"/>
      <c r="C158" s="30">
        <v>4170</v>
      </c>
      <c r="D158" s="55" t="s">
        <v>139</v>
      </c>
      <c r="E158" s="76">
        <v>6350</v>
      </c>
      <c r="F158" s="104">
        <v>865.37</v>
      </c>
      <c r="G158" s="56">
        <f t="shared" si="5"/>
        <v>13.62787401574803</v>
      </c>
    </row>
    <row r="159" spans="1:7" ht="12.75">
      <c r="A159" s="41"/>
      <c r="B159" s="5"/>
      <c r="C159" s="34" t="s">
        <v>74</v>
      </c>
      <c r="D159" s="55" t="s">
        <v>26</v>
      </c>
      <c r="E159" s="76">
        <v>172000</v>
      </c>
      <c r="F159" s="104">
        <v>72335.28</v>
      </c>
      <c r="G159" s="56">
        <f t="shared" si="5"/>
        <v>42.05539534883721</v>
      </c>
    </row>
    <row r="160" spans="1:7" ht="12.75">
      <c r="A160" s="41"/>
      <c r="B160" s="5"/>
      <c r="C160" s="34" t="s">
        <v>84</v>
      </c>
      <c r="D160" s="55" t="s">
        <v>57</v>
      </c>
      <c r="E160" s="76">
        <v>44000</v>
      </c>
      <c r="F160" s="104">
        <v>10866.4</v>
      </c>
      <c r="G160" s="56">
        <f t="shared" si="5"/>
        <v>24.696363636363635</v>
      </c>
    </row>
    <row r="161" spans="1:7" ht="12.75">
      <c r="A161" s="41"/>
      <c r="B161" s="5"/>
      <c r="C161" s="34" t="s">
        <v>81</v>
      </c>
      <c r="D161" s="55" t="s">
        <v>35</v>
      </c>
      <c r="E161" s="76">
        <v>271110</v>
      </c>
      <c r="F161" s="104">
        <v>125674.11</v>
      </c>
      <c r="G161" s="56">
        <f t="shared" si="5"/>
        <v>46.355394489321675</v>
      </c>
    </row>
    <row r="162" spans="1:7" ht="12.75">
      <c r="A162" s="41"/>
      <c r="B162" s="5"/>
      <c r="C162" s="34" t="s">
        <v>73</v>
      </c>
      <c r="D162" s="55" t="s">
        <v>23</v>
      </c>
      <c r="E162" s="76">
        <v>167600</v>
      </c>
      <c r="F162" s="104">
        <v>0</v>
      </c>
      <c r="G162" s="56">
        <f t="shared" si="5"/>
        <v>0</v>
      </c>
    </row>
    <row r="163" spans="1:7" ht="12.75">
      <c r="A163" s="41"/>
      <c r="B163" s="5"/>
      <c r="C163" s="34" t="s">
        <v>65</v>
      </c>
      <c r="D163" s="55" t="s">
        <v>24</v>
      </c>
      <c r="E163" s="76">
        <v>82300</v>
      </c>
      <c r="F163" s="104">
        <v>32848.49</v>
      </c>
      <c r="G163" s="56">
        <f t="shared" si="5"/>
        <v>39.91311057108141</v>
      </c>
    </row>
    <row r="164" spans="1:7" ht="12.75">
      <c r="A164" s="41"/>
      <c r="B164" s="5"/>
      <c r="C164" s="30">
        <v>4350</v>
      </c>
      <c r="D164" s="55" t="s">
        <v>140</v>
      </c>
      <c r="E164" s="76">
        <v>4350</v>
      </c>
      <c r="F164" s="104">
        <v>1163.42</v>
      </c>
      <c r="G164" s="56">
        <f t="shared" si="5"/>
        <v>26.74528735632184</v>
      </c>
    </row>
    <row r="165" spans="1:7" ht="12.75">
      <c r="A165" s="41"/>
      <c r="B165" s="5"/>
      <c r="C165" s="34" t="s">
        <v>85</v>
      </c>
      <c r="D165" s="55" t="s">
        <v>33</v>
      </c>
      <c r="E165" s="76">
        <v>6000</v>
      </c>
      <c r="F165" s="104">
        <v>1474.58</v>
      </c>
      <c r="G165" s="56">
        <f t="shared" si="5"/>
        <v>24.576333333333334</v>
      </c>
    </row>
    <row r="166" spans="1:7" ht="12.75">
      <c r="A166" s="41"/>
      <c r="B166" s="5"/>
      <c r="C166" s="34" t="s">
        <v>82</v>
      </c>
      <c r="D166" s="55" t="s">
        <v>36</v>
      </c>
      <c r="E166" s="76">
        <v>10353</v>
      </c>
      <c r="F166" s="104">
        <v>3703</v>
      </c>
      <c r="G166" s="56">
        <f t="shared" si="5"/>
        <v>35.76741041244084</v>
      </c>
    </row>
    <row r="167" spans="1:7" ht="12.75">
      <c r="A167" s="41"/>
      <c r="B167" s="5"/>
      <c r="C167" s="34" t="s">
        <v>86</v>
      </c>
      <c r="D167" s="55" t="s">
        <v>58</v>
      </c>
      <c r="E167" s="76">
        <v>203349</v>
      </c>
      <c r="F167" s="104">
        <v>151182</v>
      </c>
      <c r="G167" s="56">
        <f t="shared" si="5"/>
        <v>74.34607497455114</v>
      </c>
    </row>
    <row r="168" spans="1:7" ht="12.75">
      <c r="A168" s="41"/>
      <c r="B168" s="5"/>
      <c r="C168" s="30">
        <v>6050</v>
      </c>
      <c r="D168" s="55" t="s">
        <v>21</v>
      </c>
      <c r="E168" s="76">
        <v>1307620</v>
      </c>
      <c r="F168" s="104">
        <v>416885.17</v>
      </c>
      <c r="G168" s="56">
        <f t="shared" si="5"/>
        <v>31.881217020235237</v>
      </c>
    </row>
    <row r="169" spans="1:7" ht="12.75">
      <c r="A169" s="41"/>
      <c r="B169" s="5"/>
      <c r="C169" s="34"/>
      <c r="D169" s="66"/>
      <c r="E169" s="76"/>
      <c r="F169" s="104"/>
      <c r="G169" s="56"/>
    </row>
    <row r="170" spans="1:7" ht="12.75">
      <c r="A170" s="41"/>
      <c r="B170" s="5">
        <v>80103</v>
      </c>
      <c r="C170" s="32"/>
      <c r="D170" s="53" t="s">
        <v>146</v>
      </c>
      <c r="E170" s="74">
        <f>SUM(E171:E179)</f>
        <v>599245</v>
      </c>
      <c r="F170" s="103">
        <f>SUM(F171:F179)</f>
        <v>282115.59</v>
      </c>
      <c r="G170" s="54">
        <f t="shared" si="5"/>
        <v>47.07850545269465</v>
      </c>
    </row>
    <row r="171" spans="1:7" ht="12.75">
      <c r="A171" s="41"/>
      <c r="B171" s="5"/>
      <c r="C171" s="34" t="s">
        <v>76</v>
      </c>
      <c r="D171" s="55" t="s">
        <v>56</v>
      </c>
      <c r="E171" s="76">
        <v>37600</v>
      </c>
      <c r="F171" s="104">
        <v>16621.46</v>
      </c>
      <c r="G171" s="56">
        <f t="shared" si="5"/>
        <v>44.20601063829787</v>
      </c>
    </row>
    <row r="172" spans="1:7" ht="12.75">
      <c r="A172" s="41"/>
      <c r="B172" s="5"/>
      <c r="C172" s="34" t="s">
        <v>77</v>
      </c>
      <c r="D172" s="55" t="s">
        <v>28</v>
      </c>
      <c r="E172" s="76">
        <v>404400</v>
      </c>
      <c r="F172" s="104">
        <v>181700.42</v>
      </c>
      <c r="G172" s="56">
        <f t="shared" si="5"/>
        <v>44.930865479723046</v>
      </c>
    </row>
    <row r="173" spans="1:7" ht="12.75">
      <c r="A173" s="41"/>
      <c r="B173" s="5"/>
      <c r="C173" s="34" t="s">
        <v>78</v>
      </c>
      <c r="D173" s="55" t="s">
        <v>29</v>
      </c>
      <c r="E173" s="76">
        <v>21805</v>
      </c>
      <c r="F173" s="104">
        <v>21768.46</v>
      </c>
      <c r="G173" s="56">
        <f t="shared" si="5"/>
        <v>99.83242375601927</v>
      </c>
    </row>
    <row r="174" spans="1:7" ht="12.75">
      <c r="A174" s="41"/>
      <c r="B174" s="5"/>
      <c r="C174" s="34" t="s">
        <v>79</v>
      </c>
      <c r="D174" s="55" t="s">
        <v>30</v>
      </c>
      <c r="E174" s="76">
        <v>83767</v>
      </c>
      <c r="F174" s="104">
        <v>37911.78</v>
      </c>
      <c r="G174" s="56">
        <f t="shared" si="5"/>
        <v>45.25861019255793</v>
      </c>
    </row>
    <row r="175" spans="1:7" ht="12.75">
      <c r="A175" s="41"/>
      <c r="B175" s="5"/>
      <c r="C175" s="34" t="s">
        <v>80</v>
      </c>
      <c r="D175" s="55" t="s">
        <v>40</v>
      </c>
      <c r="E175" s="76">
        <v>11740</v>
      </c>
      <c r="F175" s="104">
        <v>5090.58</v>
      </c>
      <c r="G175" s="56">
        <f t="shared" si="5"/>
        <v>43.36098807495741</v>
      </c>
    </row>
    <row r="176" spans="1:7" ht="12.75">
      <c r="A176" s="41"/>
      <c r="B176" s="5"/>
      <c r="C176" s="34" t="s">
        <v>74</v>
      </c>
      <c r="D176" s="55" t="s">
        <v>26</v>
      </c>
      <c r="E176" s="76">
        <v>7600</v>
      </c>
      <c r="F176" s="104">
        <v>874.61</v>
      </c>
      <c r="G176" s="56">
        <f t="shared" si="5"/>
        <v>11.508026315789474</v>
      </c>
    </row>
    <row r="177" spans="1:7" ht="12.75">
      <c r="A177" s="41"/>
      <c r="B177" s="5"/>
      <c r="C177" s="34" t="s">
        <v>84</v>
      </c>
      <c r="D177" s="55" t="s">
        <v>57</v>
      </c>
      <c r="E177" s="76">
        <v>5400</v>
      </c>
      <c r="F177" s="104">
        <v>667.28</v>
      </c>
      <c r="G177" s="56">
        <f t="shared" si="5"/>
        <v>12.357037037037037</v>
      </c>
    </row>
    <row r="178" spans="1:7" ht="12.75">
      <c r="A178" s="41"/>
      <c r="B178" s="5"/>
      <c r="C178" s="34" t="s">
        <v>65</v>
      </c>
      <c r="D178" s="55" t="s">
        <v>24</v>
      </c>
      <c r="E178" s="76">
        <v>5400</v>
      </c>
      <c r="F178" s="104">
        <v>0</v>
      </c>
      <c r="G178" s="56">
        <f t="shared" si="5"/>
        <v>0</v>
      </c>
    </row>
    <row r="179" spans="1:7" ht="12.75">
      <c r="A179" s="41"/>
      <c r="B179" s="5"/>
      <c r="C179" s="34" t="s">
        <v>86</v>
      </c>
      <c r="D179" s="55" t="s">
        <v>58</v>
      </c>
      <c r="E179" s="76">
        <v>21533</v>
      </c>
      <c r="F179" s="104">
        <v>17481</v>
      </c>
      <c r="G179" s="56">
        <f t="shared" si="5"/>
        <v>81.1823712441369</v>
      </c>
    </row>
    <row r="180" spans="1:7" ht="12.75">
      <c r="A180" s="41"/>
      <c r="B180" s="5"/>
      <c r="C180" s="32"/>
      <c r="D180" s="53"/>
      <c r="E180" s="76"/>
      <c r="F180" s="104"/>
      <c r="G180" s="56"/>
    </row>
    <row r="181" spans="1:7" ht="12.75">
      <c r="A181" s="41"/>
      <c r="B181" s="5">
        <v>80104</v>
      </c>
      <c r="C181" s="32"/>
      <c r="D181" s="53" t="s">
        <v>147</v>
      </c>
      <c r="E181" s="74">
        <f>SUM(E182:E197)</f>
        <v>3570793</v>
      </c>
      <c r="F181" s="103">
        <f>SUM(F182:F197)</f>
        <v>1769150.4999999998</v>
      </c>
      <c r="G181" s="54">
        <f>(F181*100)/E181</f>
        <v>49.54503103372275</v>
      </c>
    </row>
    <row r="182" spans="1:7" ht="12.75">
      <c r="A182" s="41"/>
      <c r="B182" s="5"/>
      <c r="C182" s="34" t="s">
        <v>123</v>
      </c>
      <c r="D182" s="55" t="s">
        <v>125</v>
      </c>
      <c r="E182" s="75">
        <v>2832840</v>
      </c>
      <c r="F182" s="104">
        <v>1416350</v>
      </c>
      <c r="G182" s="56">
        <f>(F182*100)/E182</f>
        <v>49.99752898151678</v>
      </c>
    </row>
    <row r="183" spans="1:7" ht="12.75">
      <c r="A183" s="41"/>
      <c r="B183" s="5"/>
      <c r="C183" s="34" t="s">
        <v>76</v>
      </c>
      <c r="D183" s="55" t="s">
        <v>56</v>
      </c>
      <c r="E183" s="76">
        <v>1600</v>
      </c>
      <c r="F183" s="104">
        <v>0</v>
      </c>
      <c r="G183" s="56">
        <f aca="true" t="shared" si="6" ref="G183:G197">(F183*100)/E183</f>
        <v>0</v>
      </c>
    </row>
    <row r="184" spans="1:7" ht="12.75">
      <c r="A184" s="41"/>
      <c r="B184" s="5"/>
      <c r="C184" s="34" t="s">
        <v>77</v>
      </c>
      <c r="D184" s="55" t="s">
        <v>28</v>
      </c>
      <c r="E184" s="76">
        <v>481627</v>
      </c>
      <c r="F184" s="104">
        <v>215606.64</v>
      </c>
      <c r="G184" s="56">
        <f t="shared" si="6"/>
        <v>44.76631085881813</v>
      </c>
    </row>
    <row r="185" spans="1:7" ht="12.75">
      <c r="A185" s="41"/>
      <c r="B185" s="5"/>
      <c r="C185" s="34" t="s">
        <v>78</v>
      </c>
      <c r="D185" s="55" t="s">
        <v>29</v>
      </c>
      <c r="E185" s="76">
        <v>34000</v>
      </c>
      <c r="F185" s="104">
        <v>33064.4</v>
      </c>
      <c r="G185" s="56">
        <f t="shared" si="6"/>
        <v>97.24823529411765</v>
      </c>
    </row>
    <row r="186" spans="1:7" ht="12.75">
      <c r="A186" s="41"/>
      <c r="B186" s="5"/>
      <c r="C186" s="34" t="s">
        <v>79</v>
      </c>
      <c r="D186" s="55" t="s">
        <v>30</v>
      </c>
      <c r="E186" s="76">
        <v>85500</v>
      </c>
      <c r="F186" s="104">
        <v>36655.05</v>
      </c>
      <c r="G186" s="56">
        <f t="shared" si="6"/>
        <v>42.871403508771934</v>
      </c>
    </row>
    <row r="187" spans="1:7" ht="12.75">
      <c r="A187" s="41"/>
      <c r="B187" s="5"/>
      <c r="C187" s="34" t="s">
        <v>80</v>
      </c>
      <c r="D187" s="55" t="s">
        <v>40</v>
      </c>
      <c r="E187" s="76">
        <v>11600</v>
      </c>
      <c r="F187" s="104">
        <v>4927.42</v>
      </c>
      <c r="G187" s="56">
        <f t="shared" si="6"/>
        <v>42.477758620689656</v>
      </c>
    </row>
    <row r="188" spans="1:7" ht="12.75">
      <c r="A188" s="41"/>
      <c r="B188" s="5"/>
      <c r="C188" s="30">
        <v>4170</v>
      </c>
      <c r="D188" s="55" t="s">
        <v>139</v>
      </c>
      <c r="E188" s="76">
        <v>2000</v>
      </c>
      <c r="F188" s="104">
        <v>0</v>
      </c>
      <c r="G188" s="56">
        <f t="shared" si="6"/>
        <v>0</v>
      </c>
    </row>
    <row r="189" spans="1:7" ht="12.75">
      <c r="A189" s="41"/>
      <c r="B189" s="5"/>
      <c r="C189" s="34" t="s">
        <v>74</v>
      </c>
      <c r="D189" s="55" t="s">
        <v>26</v>
      </c>
      <c r="E189" s="76">
        <v>15700</v>
      </c>
      <c r="F189" s="104">
        <v>5482.88</v>
      </c>
      <c r="G189" s="56">
        <f t="shared" si="6"/>
        <v>34.9228025477707</v>
      </c>
    </row>
    <row r="190" spans="1:7" ht="12.75">
      <c r="A190" s="41"/>
      <c r="B190" s="5"/>
      <c r="C190" s="34" t="s">
        <v>84</v>
      </c>
      <c r="D190" s="55" t="s">
        <v>57</v>
      </c>
      <c r="E190" s="76">
        <v>2000</v>
      </c>
      <c r="F190" s="104">
        <v>660.45</v>
      </c>
      <c r="G190" s="56">
        <f t="shared" si="6"/>
        <v>33.0225</v>
      </c>
    </row>
    <row r="191" spans="1:7" ht="12.75">
      <c r="A191" s="41"/>
      <c r="B191" s="5"/>
      <c r="C191" s="34" t="s">
        <v>81</v>
      </c>
      <c r="D191" s="55" t="s">
        <v>35</v>
      </c>
      <c r="E191" s="76">
        <v>45700</v>
      </c>
      <c r="F191" s="104">
        <v>25823.88</v>
      </c>
      <c r="G191" s="56">
        <f t="shared" si="6"/>
        <v>56.50739606126915</v>
      </c>
    </row>
    <row r="192" spans="1:7" ht="12.75">
      <c r="A192" s="41"/>
      <c r="B192" s="5"/>
      <c r="C192" s="34" t="s">
        <v>73</v>
      </c>
      <c r="D192" s="55" t="s">
        <v>23</v>
      </c>
      <c r="E192" s="76">
        <v>7000</v>
      </c>
      <c r="F192" s="104">
        <v>1432.92</v>
      </c>
      <c r="G192" s="56">
        <f t="shared" si="6"/>
        <v>20.470285714285716</v>
      </c>
    </row>
    <row r="193" spans="1:7" ht="12.75">
      <c r="A193" s="41"/>
      <c r="B193" s="5"/>
      <c r="C193" s="34" t="s">
        <v>65</v>
      </c>
      <c r="D193" s="55" t="s">
        <v>24</v>
      </c>
      <c r="E193" s="76">
        <v>12498</v>
      </c>
      <c r="F193" s="104">
        <v>8921.86</v>
      </c>
      <c r="G193" s="56">
        <f t="shared" si="6"/>
        <v>71.38630180828933</v>
      </c>
    </row>
    <row r="194" spans="1:7" ht="12.75">
      <c r="A194" s="41"/>
      <c r="B194" s="5"/>
      <c r="C194" s="34" t="s">
        <v>85</v>
      </c>
      <c r="D194" s="55" t="s">
        <v>33</v>
      </c>
      <c r="E194" s="76">
        <v>100</v>
      </c>
      <c r="F194" s="104">
        <v>0</v>
      </c>
      <c r="G194" s="56">
        <f t="shared" si="6"/>
        <v>0</v>
      </c>
    </row>
    <row r="195" spans="1:7" ht="12.75">
      <c r="A195" s="41"/>
      <c r="B195" s="5"/>
      <c r="C195" s="34" t="s">
        <v>82</v>
      </c>
      <c r="D195" s="55" t="s">
        <v>36</v>
      </c>
      <c r="E195" s="76">
        <v>600</v>
      </c>
      <c r="F195" s="104">
        <v>225</v>
      </c>
      <c r="G195" s="56">
        <f t="shared" si="6"/>
        <v>37.5</v>
      </c>
    </row>
    <row r="196" spans="1:7" ht="12.75">
      <c r="A196" s="41"/>
      <c r="B196" s="5"/>
      <c r="C196" s="34" t="s">
        <v>86</v>
      </c>
      <c r="D196" s="55" t="s">
        <v>58</v>
      </c>
      <c r="E196" s="76">
        <v>26535</v>
      </c>
      <c r="F196" s="104">
        <v>20000</v>
      </c>
      <c r="G196" s="56">
        <f t="shared" si="6"/>
        <v>75.37214999057848</v>
      </c>
    </row>
    <row r="197" spans="1:7" ht="12.75">
      <c r="A197" s="41"/>
      <c r="B197" s="5"/>
      <c r="C197" s="30">
        <v>6050</v>
      </c>
      <c r="D197" s="55" t="s">
        <v>21</v>
      </c>
      <c r="E197" s="76">
        <v>11493</v>
      </c>
      <c r="F197" s="104">
        <v>0</v>
      </c>
      <c r="G197" s="56">
        <f t="shared" si="6"/>
        <v>0</v>
      </c>
    </row>
    <row r="198" spans="1:7" ht="12.75">
      <c r="A198" s="41"/>
      <c r="B198" s="5"/>
      <c r="C198" s="34"/>
      <c r="D198" s="55"/>
      <c r="E198" s="76"/>
      <c r="F198" s="104"/>
      <c r="G198" s="56"/>
    </row>
    <row r="199" spans="1:7" ht="12.75">
      <c r="A199" s="41"/>
      <c r="B199" s="5">
        <v>80110</v>
      </c>
      <c r="C199" s="32"/>
      <c r="D199" s="53" t="s">
        <v>45</v>
      </c>
      <c r="E199" s="74">
        <f>SUM(E200:E217)</f>
        <v>7264690</v>
      </c>
      <c r="F199" s="103">
        <f>SUM(F200:F217)</f>
        <v>3626703.8500000006</v>
      </c>
      <c r="G199" s="54">
        <f aca="true" t="shared" si="7" ref="G199:G217">(F199*100)/E199</f>
        <v>49.92234837274544</v>
      </c>
    </row>
    <row r="200" spans="1:7" ht="12.75">
      <c r="A200" s="41"/>
      <c r="B200" s="5"/>
      <c r="C200" s="34" t="s">
        <v>123</v>
      </c>
      <c r="D200" s="55" t="s">
        <v>125</v>
      </c>
      <c r="E200" s="75">
        <v>5690966</v>
      </c>
      <c r="F200" s="104">
        <v>2845430</v>
      </c>
      <c r="G200" s="56">
        <f>(F200*100)/E200</f>
        <v>49.99906869940885</v>
      </c>
    </row>
    <row r="201" spans="1:7" ht="25.5">
      <c r="A201" s="41"/>
      <c r="B201" s="5"/>
      <c r="C201" s="34" t="s">
        <v>87</v>
      </c>
      <c r="D201" s="66" t="s">
        <v>68</v>
      </c>
      <c r="E201" s="76">
        <v>66300</v>
      </c>
      <c r="F201" s="104">
        <v>16757</v>
      </c>
      <c r="G201" s="56">
        <f t="shared" si="7"/>
        <v>25.274509803921568</v>
      </c>
    </row>
    <row r="202" spans="1:7" ht="12.75">
      <c r="A202" s="41"/>
      <c r="B202" s="5"/>
      <c r="C202" s="34" t="s">
        <v>76</v>
      </c>
      <c r="D202" s="55" t="s">
        <v>56</v>
      </c>
      <c r="E202" s="76">
        <v>34000</v>
      </c>
      <c r="F202" s="104">
        <v>15546.85</v>
      </c>
      <c r="G202" s="56">
        <f t="shared" si="7"/>
        <v>45.726029411764706</v>
      </c>
    </row>
    <row r="203" spans="1:7" ht="12.75">
      <c r="A203" s="41"/>
      <c r="B203" s="5"/>
      <c r="C203" s="34" t="s">
        <v>171</v>
      </c>
      <c r="D203" s="55" t="s">
        <v>153</v>
      </c>
      <c r="E203" s="76">
        <v>2715</v>
      </c>
      <c r="F203" s="104">
        <v>2664</v>
      </c>
      <c r="G203" s="56">
        <f t="shared" si="7"/>
        <v>98.12154696132596</v>
      </c>
    </row>
    <row r="204" spans="1:7" ht="12.75">
      <c r="A204" s="41"/>
      <c r="B204" s="5"/>
      <c r="C204" s="34" t="s">
        <v>77</v>
      </c>
      <c r="D204" s="55" t="s">
        <v>28</v>
      </c>
      <c r="E204" s="76">
        <v>942840</v>
      </c>
      <c r="F204" s="104">
        <v>444692.64</v>
      </c>
      <c r="G204" s="56">
        <f t="shared" si="7"/>
        <v>47.16522845869925</v>
      </c>
    </row>
    <row r="205" spans="1:7" ht="12.75">
      <c r="A205" s="41"/>
      <c r="B205" s="5"/>
      <c r="C205" s="34" t="s">
        <v>78</v>
      </c>
      <c r="D205" s="55" t="s">
        <v>29</v>
      </c>
      <c r="E205" s="76">
        <v>69730</v>
      </c>
      <c r="F205" s="104">
        <v>69714.22</v>
      </c>
      <c r="G205" s="56">
        <f t="shared" si="7"/>
        <v>99.9773698551556</v>
      </c>
    </row>
    <row r="206" spans="1:7" ht="12.75">
      <c r="A206" s="41"/>
      <c r="B206" s="5"/>
      <c r="C206" s="34" t="s">
        <v>79</v>
      </c>
      <c r="D206" s="55" t="s">
        <v>30</v>
      </c>
      <c r="E206" s="76">
        <v>190194</v>
      </c>
      <c r="F206" s="104">
        <v>95383.51</v>
      </c>
      <c r="G206" s="56">
        <f t="shared" si="7"/>
        <v>50.15064092452969</v>
      </c>
    </row>
    <row r="207" spans="1:7" ht="12.75">
      <c r="A207" s="41"/>
      <c r="B207" s="5"/>
      <c r="C207" s="34" t="s">
        <v>80</v>
      </c>
      <c r="D207" s="55" t="s">
        <v>40</v>
      </c>
      <c r="E207" s="76">
        <v>25645</v>
      </c>
      <c r="F207" s="104">
        <v>11048.95</v>
      </c>
      <c r="G207" s="56">
        <f t="shared" si="7"/>
        <v>43.084226944823556</v>
      </c>
    </row>
    <row r="208" spans="1:7" ht="12.75">
      <c r="A208" s="41"/>
      <c r="B208" s="5"/>
      <c r="C208" s="34" t="s">
        <v>74</v>
      </c>
      <c r="D208" s="55" t="s">
        <v>26</v>
      </c>
      <c r="E208" s="76">
        <v>25500</v>
      </c>
      <c r="F208" s="104">
        <v>9602.57</v>
      </c>
      <c r="G208" s="56">
        <f t="shared" si="7"/>
        <v>37.65713725490196</v>
      </c>
    </row>
    <row r="209" spans="1:7" ht="12.75">
      <c r="A209" s="41"/>
      <c r="B209" s="5"/>
      <c r="C209" s="34" t="s">
        <v>84</v>
      </c>
      <c r="D209" s="55" t="s">
        <v>57</v>
      </c>
      <c r="E209" s="76">
        <v>18100</v>
      </c>
      <c r="F209" s="104">
        <v>4838.31</v>
      </c>
      <c r="G209" s="56">
        <f t="shared" si="7"/>
        <v>26.730994475138125</v>
      </c>
    </row>
    <row r="210" spans="1:7" ht="12.75">
      <c r="A210" s="41"/>
      <c r="B210" s="5"/>
      <c r="C210" s="34" t="s">
        <v>81</v>
      </c>
      <c r="D210" s="55" t="s">
        <v>35</v>
      </c>
      <c r="E210" s="76">
        <v>73300</v>
      </c>
      <c r="F210" s="104">
        <v>40972.12</v>
      </c>
      <c r="G210" s="56">
        <f t="shared" si="7"/>
        <v>55.89648021828104</v>
      </c>
    </row>
    <row r="211" spans="1:7" ht="12.75">
      <c r="A211" s="41"/>
      <c r="B211" s="5"/>
      <c r="C211" s="34" t="s">
        <v>73</v>
      </c>
      <c r="D211" s="55" t="s">
        <v>23</v>
      </c>
      <c r="E211" s="76">
        <v>15000</v>
      </c>
      <c r="F211" s="104">
        <v>0</v>
      </c>
      <c r="G211" s="56">
        <f t="shared" si="7"/>
        <v>0</v>
      </c>
    </row>
    <row r="212" spans="1:7" ht="12.75">
      <c r="A212" s="41"/>
      <c r="B212" s="5"/>
      <c r="C212" s="34" t="s">
        <v>65</v>
      </c>
      <c r="D212" s="55" t="s">
        <v>24</v>
      </c>
      <c r="E212" s="76">
        <v>25400</v>
      </c>
      <c r="F212" s="104">
        <v>8189.58</v>
      </c>
      <c r="G212" s="56">
        <f t="shared" si="7"/>
        <v>32.24244094488189</v>
      </c>
    </row>
    <row r="213" spans="1:7" ht="12.75">
      <c r="A213" s="41"/>
      <c r="B213" s="5"/>
      <c r="C213" s="30">
        <v>4350</v>
      </c>
      <c r="D213" s="55" t="s">
        <v>140</v>
      </c>
      <c r="E213" s="76">
        <v>3000</v>
      </c>
      <c r="F213" s="104">
        <v>1734.24</v>
      </c>
      <c r="G213" s="56">
        <f t="shared" si="7"/>
        <v>57.808</v>
      </c>
    </row>
    <row r="214" spans="1:7" ht="12.75">
      <c r="A214" s="41"/>
      <c r="B214" s="5"/>
      <c r="C214" s="34" t="s">
        <v>85</v>
      </c>
      <c r="D214" s="55" t="s">
        <v>33</v>
      </c>
      <c r="E214" s="76">
        <v>2300</v>
      </c>
      <c r="F214" s="104">
        <v>459.86</v>
      </c>
      <c r="G214" s="56">
        <f t="shared" si="7"/>
        <v>19.993913043478262</v>
      </c>
    </row>
    <row r="215" spans="1:7" ht="12.75">
      <c r="A215" s="41"/>
      <c r="B215" s="5"/>
      <c r="C215" s="34" t="s">
        <v>82</v>
      </c>
      <c r="D215" s="55" t="s">
        <v>36</v>
      </c>
      <c r="E215" s="76">
        <v>2500</v>
      </c>
      <c r="F215" s="104">
        <v>520</v>
      </c>
      <c r="G215" s="56">
        <f t="shared" si="7"/>
        <v>20.8</v>
      </c>
    </row>
    <row r="216" spans="1:7" ht="12.75">
      <c r="A216" s="41"/>
      <c r="B216" s="7"/>
      <c r="C216" s="34" t="s">
        <v>86</v>
      </c>
      <c r="D216" s="55" t="s">
        <v>58</v>
      </c>
      <c r="E216" s="76">
        <v>72200</v>
      </c>
      <c r="F216" s="104">
        <v>54150</v>
      </c>
      <c r="G216" s="56">
        <f t="shared" si="7"/>
        <v>75</v>
      </c>
    </row>
    <row r="217" spans="1:7" ht="38.25">
      <c r="A217" s="41"/>
      <c r="B217" s="7"/>
      <c r="C217" s="34" t="s">
        <v>117</v>
      </c>
      <c r="D217" s="66" t="s">
        <v>118</v>
      </c>
      <c r="E217" s="76">
        <v>5000</v>
      </c>
      <c r="F217" s="104">
        <v>5000</v>
      </c>
      <c r="G217" s="56">
        <f t="shared" si="7"/>
        <v>100</v>
      </c>
    </row>
    <row r="218" spans="1:7" ht="12.75">
      <c r="A218" s="41"/>
      <c r="B218" s="7"/>
      <c r="C218" s="34"/>
      <c r="D218" s="55"/>
      <c r="E218" s="76"/>
      <c r="F218" s="104"/>
      <c r="G218" s="56"/>
    </row>
    <row r="219" spans="1:7" ht="12.75">
      <c r="A219" s="41"/>
      <c r="B219" s="5">
        <v>80113</v>
      </c>
      <c r="C219" s="32"/>
      <c r="D219" s="53" t="s">
        <v>61</v>
      </c>
      <c r="E219" s="74">
        <f>SUM(E220:E226)</f>
        <v>523952</v>
      </c>
      <c r="F219" s="103">
        <f>SUM(F220:F226)</f>
        <v>293144.80000000005</v>
      </c>
      <c r="G219" s="54">
        <f aca="true" t="shared" si="8" ref="G219:G226">(F219*100)/E219</f>
        <v>55.94878920206432</v>
      </c>
    </row>
    <row r="220" spans="1:7" ht="12.75">
      <c r="A220" s="41"/>
      <c r="B220" s="5"/>
      <c r="C220" s="34" t="s">
        <v>77</v>
      </c>
      <c r="D220" s="55" t="s">
        <v>28</v>
      </c>
      <c r="E220" s="75">
        <v>72500</v>
      </c>
      <c r="F220" s="104">
        <v>59135.32</v>
      </c>
      <c r="G220" s="56">
        <f t="shared" si="8"/>
        <v>81.56595862068966</v>
      </c>
    </row>
    <row r="221" spans="1:7" ht="12.75">
      <c r="A221" s="41"/>
      <c r="B221" s="5"/>
      <c r="C221" s="34" t="s">
        <v>78</v>
      </c>
      <c r="D221" s="55" t="s">
        <v>126</v>
      </c>
      <c r="E221" s="75">
        <v>473</v>
      </c>
      <c r="F221" s="104">
        <v>472.23</v>
      </c>
      <c r="G221" s="56">
        <f t="shared" si="8"/>
        <v>99.83720930232558</v>
      </c>
    </row>
    <row r="222" spans="1:7" ht="12.75">
      <c r="A222" s="41"/>
      <c r="B222" s="7"/>
      <c r="C222" s="34" t="s">
        <v>79</v>
      </c>
      <c r="D222" s="55" t="s">
        <v>30</v>
      </c>
      <c r="E222" s="76">
        <v>12500</v>
      </c>
      <c r="F222" s="104">
        <v>9374.21</v>
      </c>
      <c r="G222" s="56">
        <f t="shared" si="8"/>
        <v>74.99368</v>
      </c>
    </row>
    <row r="223" spans="1:7" ht="12.75">
      <c r="A223" s="41"/>
      <c r="B223" s="7"/>
      <c r="C223" s="34" t="s">
        <v>80</v>
      </c>
      <c r="D223" s="55" t="s">
        <v>40</v>
      </c>
      <c r="E223" s="76">
        <v>1220</v>
      </c>
      <c r="F223" s="104">
        <v>489.28</v>
      </c>
      <c r="G223" s="56">
        <f t="shared" si="8"/>
        <v>40.104918032786884</v>
      </c>
    </row>
    <row r="224" spans="1:7" ht="12.75">
      <c r="A224" s="41"/>
      <c r="B224" s="7"/>
      <c r="C224" s="30">
        <v>4170</v>
      </c>
      <c r="D224" s="55" t="s">
        <v>139</v>
      </c>
      <c r="E224" s="76">
        <v>3098</v>
      </c>
      <c r="F224" s="104">
        <v>1994.72</v>
      </c>
      <c r="G224" s="56">
        <f t="shared" si="8"/>
        <v>64.38734667527437</v>
      </c>
    </row>
    <row r="225" spans="1:7" ht="12.75">
      <c r="A225" s="41"/>
      <c r="B225" s="7"/>
      <c r="C225" s="34" t="s">
        <v>65</v>
      </c>
      <c r="D225" s="55" t="s">
        <v>24</v>
      </c>
      <c r="E225" s="76">
        <v>428200</v>
      </c>
      <c r="F225" s="104">
        <v>217209.04</v>
      </c>
      <c r="G225" s="56">
        <f t="shared" si="8"/>
        <v>50.72607192900514</v>
      </c>
    </row>
    <row r="226" spans="1:7" ht="12.75">
      <c r="A226" s="41"/>
      <c r="B226" s="7"/>
      <c r="C226" s="34" t="s">
        <v>86</v>
      </c>
      <c r="D226" s="55" t="s">
        <v>127</v>
      </c>
      <c r="E226" s="76">
        <v>5961</v>
      </c>
      <c r="F226" s="104">
        <v>4470</v>
      </c>
      <c r="G226" s="56">
        <f t="shared" si="8"/>
        <v>74.98741821841973</v>
      </c>
    </row>
    <row r="227" spans="1:7" ht="12.75">
      <c r="A227" s="41"/>
      <c r="B227" s="7"/>
      <c r="C227" s="34"/>
      <c r="D227" s="55"/>
      <c r="E227" s="76"/>
      <c r="F227" s="104"/>
      <c r="G227" s="56"/>
    </row>
    <row r="228" spans="1:7" ht="12.75">
      <c r="A228" s="41"/>
      <c r="B228" s="5">
        <v>80114</v>
      </c>
      <c r="C228" s="32"/>
      <c r="D228" s="53" t="s">
        <v>59</v>
      </c>
      <c r="E228" s="74">
        <f>SUM(E229:E241)</f>
        <v>460369</v>
      </c>
      <c r="F228" s="103">
        <f>SUM(F229:F241)</f>
        <v>201777.68999999997</v>
      </c>
      <c r="G228" s="54">
        <f aca="true" t="shared" si="9" ref="G228:G241">(F228*100)/E228</f>
        <v>43.82955629071461</v>
      </c>
    </row>
    <row r="229" spans="1:7" ht="12.75">
      <c r="A229" s="41"/>
      <c r="B229" s="7"/>
      <c r="C229" s="34" t="s">
        <v>76</v>
      </c>
      <c r="D229" s="55" t="s">
        <v>60</v>
      </c>
      <c r="E229" s="76">
        <v>250</v>
      </c>
      <c r="F229" s="104">
        <v>243.82</v>
      </c>
      <c r="G229" s="56">
        <f t="shared" si="9"/>
        <v>97.528</v>
      </c>
    </row>
    <row r="230" spans="1:7" ht="12.75">
      <c r="A230" s="41"/>
      <c r="B230" s="7"/>
      <c r="C230" s="34" t="s">
        <v>77</v>
      </c>
      <c r="D230" s="55" t="s">
        <v>28</v>
      </c>
      <c r="E230" s="76">
        <v>285000</v>
      </c>
      <c r="F230" s="104">
        <v>114365.72</v>
      </c>
      <c r="G230" s="56">
        <f t="shared" si="9"/>
        <v>40.12832280701755</v>
      </c>
    </row>
    <row r="231" spans="1:7" ht="12.75">
      <c r="A231" s="41"/>
      <c r="B231" s="7"/>
      <c r="C231" s="34" t="s">
        <v>78</v>
      </c>
      <c r="D231" s="55" t="s">
        <v>29</v>
      </c>
      <c r="E231" s="76">
        <v>19590</v>
      </c>
      <c r="F231" s="104">
        <v>19589.08</v>
      </c>
      <c r="G231" s="56">
        <f t="shared" si="9"/>
        <v>99.99530372639103</v>
      </c>
    </row>
    <row r="232" spans="1:7" ht="12.75">
      <c r="A232" s="41"/>
      <c r="B232" s="7"/>
      <c r="C232" s="34" t="s">
        <v>79</v>
      </c>
      <c r="D232" s="55" t="s">
        <v>30</v>
      </c>
      <c r="E232" s="76">
        <v>52500</v>
      </c>
      <c r="F232" s="104">
        <v>20286.15</v>
      </c>
      <c r="G232" s="56">
        <f t="shared" si="9"/>
        <v>38.64028571428572</v>
      </c>
    </row>
    <row r="233" spans="1:7" ht="12.75">
      <c r="A233" s="41"/>
      <c r="B233" s="7"/>
      <c r="C233" s="34" t="s">
        <v>80</v>
      </c>
      <c r="D233" s="55" t="s">
        <v>40</v>
      </c>
      <c r="E233" s="76">
        <v>6800</v>
      </c>
      <c r="F233" s="104">
        <v>2824.34</v>
      </c>
      <c r="G233" s="56">
        <f t="shared" si="9"/>
        <v>41.53441176470588</v>
      </c>
    </row>
    <row r="234" spans="1:7" ht="12.75">
      <c r="A234" s="41"/>
      <c r="B234" s="7"/>
      <c r="C234" s="34" t="s">
        <v>148</v>
      </c>
      <c r="D234" s="55" t="s">
        <v>139</v>
      </c>
      <c r="E234" s="76">
        <v>12500</v>
      </c>
      <c r="F234" s="104">
        <v>2687</v>
      </c>
      <c r="G234" s="56">
        <f t="shared" si="9"/>
        <v>21.496</v>
      </c>
    </row>
    <row r="235" spans="1:7" ht="12.75">
      <c r="A235" s="41"/>
      <c r="B235" s="7"/>
      <c r="C235" s="34" t="s">
        <v>74</v>
      </c>
      <c r="D235" s="55" t="s">
        <v>26</v>
      </c>
      <c r="E235" s="76">
        <v>25000</v>
      </c>
      <c r="F235" s="104">
        <v>14698.06</v>
      </c>
      <c r="G235" s="56">
        <f t="shared" si="9"/>
        <v>58.79224</v>
      </c>
    </row>
    <row r="236" spans="1:7" ht="12.75">
      <c r="A236" s="41"/>
      <c r="B236" s="7"/>
      <c r="C236" s="34" t="s">
        <v>73</v>
      </c>
      <c r="D236" s="55" t="s">
        <v>23</v>
      </c>
      <c r="E236" s="76">
        <v>1500</v>
      </c>
      <c r="F236" s="104">
        <v>0</v>
      </c>
      <c r="G236" s="56">
        <f t="shared" si="9"/>
        <v>0</v>
      </c>
    </row>
    <row r="237" spans="1:7" ht="12.75">
      <c r="A237" s="41"/>
      <c r="B237" s="7"/>
      <c r="C237" s="34" t="s">
        <v>65</v>
      </c>
      <c r="D237" s="55" t="s">
        <v>24</v>
      </c>
      <c r="E237" s="76">
        <v>39500</v>
      </c>
      <c r="F237" s="104">
        <v>15464.88</v>
      </c>
      <c r="G237" s="56">
        <f t="shared" si="9"/>
        <v>39.15159493670886</v>
      </c>
    </row>
    <row r="238" spans="1:7" ht="12.75">
      <c r="A238" s="41"/>
      <c r="B238" s="7"/>
      <c r="C238" s="30">
        <v>4350</v>
      </c>
      <c r="D238" s="55" t="s">
        <v>140</v>
      </c>
      <c r="E238" s="76">
        <v>3000</v>
      </c>
      <c r="F238" s="104">
        <v>1971.93</v>
      </c>
      <c r="G238" s="56">
        <f t="shared" si="9"/>
        <v>65.731</v>
      </c>
    </row>
    <row r="239" spans="1:7" ht="12.75">
      <c r="A239" s="41"/>
      <c r="B239" s="7"/>
      <c r="C239" s="34" t="s">
        <v>85</v>
      </c>
      <c r="D239" s="55" t="s">
        <v>33</v>
      </c>
      <c r="E239" s="76">
        <v>5500</v>
      </c>
      <c r="F239" s="104">
        <v>3220.71</v>
      </c>
      <c r="G239" s="56">
        <f t="shared" si="9"/>
        <v>58.55836363636364</v>
      </c>
    </row>
    <row r="240" spans="1:7" ht="12.75">
      <c r="A240" s="41"/>
      <c r="B240" s="7"/>
      <c r="C240" s="34" t="s">
        <v>82</v>
      </c>
      <c r="D240" s="55" t="s">
        <v>36</v>
      </c>
      <c r="E240" s="76">
        <v>1000</v>
      </c>
      <c r="F240" s="104">
        <v>255</v>
      </c>
      <c r="G240" s="56">
        <f t="shared" si="9"/>
        <v>25.5</v>
      </c>
    </row>
    <row r="241" spans="1:7" ht="12.75">
      <c r="A241" s="41"/>
      <c r="B241" s="7"/>
      <c r="C241" s="34" t="s">
        <v>86</v>
      </c>
      <c r="D241" s="55" t="s">
        <v>58</v>
      </c>
      <c r="E241" s="76">
        <v>8229</v>
      </c>
      <c r="F241" s="104">
        <v>6171</v>
      </c>
      <c r="G241" s="56">
        <f t="shared" si="9"/>
        <v>74.99088589135982</v>
      </c>
    </row>
    <row r="242" spans="1:7" ht="12.75">
      <c r="A242" s="41"/>
      <c r="B242" s="7"/>
      <c r="C242" s="34"/>
      <c r="D242" s="55"/>
      <c r="E242" s="76"/>
      <c r="F242" s="104"/>
      <c r="G242" s="56"/>
    </row>
    <row r="243" spans="1:7" ht="12.75">
      <c r="A243" s="41"/>
      <c r="B243" s="5">
        <v>80145</v>
      </c>
      <c r="C243" s="32"/>
      <c r="D243" s="53" t="s">
        <v>46</v>
      </c>
      <c r="E243" s="74">
        <f>SUM(E244:E246)</f>
        <v>9900</v>
      </c>
      <c r="F243" s="103">
        <f>SUM(F244:F246)</f>
        <v>223.88</v>
      </c>
      <c r="G243" s="54">
        <f>(F243*100)/E243</f>
        <v>2.2614141414141415</v>
      </c>
    </row>
    <row r="244" spans="1:7" ht="12.75">
      <c r="A244" s="41"/>
      <c r="B244" s="5"/>
      <c r="C244" s="34" t="s">
        <v>79</v>
      </c>
      <c r="D244" s="55" t="s">
        <v>30</v>
      </c>
      <c r="E244" s="75">
        <v>350</v>
      </c>
      <c r="F244" s="104">
        <v>2.91</v>
      </c>
      <c r="G244" s="56">
        <f>(F244*100)/E244</f>
        <v>0.8314285714285714</v>
      </c>
    </row>
    <row r="245" spans="1:7" ht="12.75">
      <c r="A245" s="41"/>
      <c r="B245" s="5"/>
      <c r="C245" s="34" t="s">
        <v>80</v>
      </c>
      <c r="D245" s="55" t="s">
        <v>40</v>
      </c>
      <c r="E245" s="75">
        <v>50</v>
      </c>
      <c r="F245" s="104">
        <v>7.35</v>
      </c>
      <c r="G245" s="56">
        <f>(F245*100)/E245</f>
        <v>14.7</v>
      </c>
    </row>
    <row r="246" spans="1:7" ht="12.75">
      <c r="A246" s="41"/>
      <c r="B246" s="7"/>
      <c r="C246" s="34" t="s">
        <v>148</v>
      </c>
      <c r="D246" s="55" t="s">
        <v>139</v>
      </c>
      <c r="E246" s="76">
        <v>9500</v>
      </c>
      <c r="F246" s="104">
        <v>213.62</v>
      </c>
      <c r="G246" s="56">
        <f>(F246*100)/E246</f>
        <v>2.2486315789473683</v>
      </c>
    </row>
    <row r="247" spans="1:7" ht="12.75">
      <c r="A247" s="41"/>
      <c r="B247" s="7"/>
      <c r="C247" s="34"/>
      <c r="D247" s="55"/>
      <c r="E247" s="76"/>
      <c r="F247" s="104"/>
      <c r="G247" s="56"/>
    </row>
    <row r="248" spans="1:7" ht="12.75">
      <c r="A248" s="41"/>
      <c r="B248" s="5">
        <v>80146</v>
      </c>
      <c r="C248" s="32"/>
      <c r="D248" s="53" t="s">
        <v>149</v>
      </c>
      <c r="E248" s="74">
        <f>SUM(E249)</f>
        <v>40000</v>
      </c>
      <c r="F248" s="103">
        <f>SUM(F249)</f>
        <v>7937.5</v>
      </c>
      <c r="G248" s="54">
        <f>(F248*100)/E248</f>
        <v>19.84375</v>
      </c>
    </row>
    <row r="249" spans="1:7" ht="12.75">
      <c r="A249" s="41"/>
      <c r="B249" s="7"/>
      <c r="C249" s="34" t="s">
        <v>65</v>
      </c>
      <c r="D249" s="55" t="s">
        <v>24</v>
      </c>
      <c r="E249" s="76">
        <v>40000</v>
      </c>
      <c r="F249" s="104">
        <v>7937.5</v>
      </c>
      <c r="G249" s="56">
        <f>(F249*100)/E249</f>
        <v>19.84375</v>
      </c>
    </row>
    <row r="250" spans="1:7" ht="12.75">
      <c r="A250" s="41"/>
      <c r="B250" s="7"/>
      <c r="C250" s="34"/>
      <c r="D250" s="59"/>
      <c r="E250" s="76"/>
      <c r="F250" s="104"/>
      <c r="G250" s="56"/>
    </row>
    <row r="251" spans="1:7" ht="12.75">
      <c r="A251" s="41"/>
      <c r="B251" s="5">
        <v>80195</v>
      </c>
      <c r="C251" s="32"/>
      <c r="D251" s="53" t="s">
        <v>4</v>
      </c>
      <c r="E251" s="74">
        <f>SUM(E252:E259)</f>
        <v>315770</v>
      </c>
      <c r="F251" s="103">
        <f>SUM(F252:F259)</f>
        <v>126876.68</v>
      </c>
      <c r="G251" s="54">
        <f aca="true" t="shared" si="10" ref="G251:G259">(F251*100)/E251</f>
        <v>40.18009310574152</v>
      </c>
    </row>
    <row r="252" spans="1:7" ht="12.75">
      <c r="A252" s="41"/>
      <c r="B252" s="5"/>
      <c r="C252" s="34" t="s">
        <v>77</v>
      </c>
      <c r="D252" s="55" t="s">
        <v>28</v>
      </c>
      <c r="E252" s="75">
        <v>9700</v>
      </c>
      <c r="F252" s="104">
        <v>7943.7</v>
      </c>
      <c r="G252" s="56">
        <f t="shared" si="10"/>
        <v>81.89381443298969</v>
      </c>
    </row>
    <row r="253" spans="1:7" ht="12.75">
      <c r="A253" s="41"/>
      <c r="B253" s="7"/>
      <c r="C253" s="34" t="s">
        <v>79</v>
      </c>
      <c r="D253" s="59" t="s">
        <v>30</v>
      </c>
      <c r="E253" s="76">
        <v>2000</v>
      </c>
      <c r="F253" s="104">
        <v>1519.11</v>
      </c>
      <c r="G253" s="56">
        <f t="shared" si="10"/>
        <v>75.9555</v>
      </c>
    </row>
    <row r="254" spans="1:7" ht="12.75">
      <c r="A254" s="41"/>
      <c r="B254" s="7"/>
      <c r="C254" s="34" t="s">
        <v>80</v>
      </c>
      <c r="D254" s="59" t="s">
        <v>40</v>
      </c>
      <c r="E254" s="76">
        <v>200</v>
      </c>
      <c r="F254" s="104">
        <v>41.65</v>
      </c>
      <c r="G254" s="56">
        <f t="shared" si="10"/>
        <v>20.825</v>
      </c>
    </row>
    <row r="255" spans="1:7" ht="12.75">
      <c r="A255" s="41"/>
      <c r="B255" s="7"/>
      <c r="C255" s="34" t="s">
        <v>148</v>
      </c>
      <c r="D255" s="55" t="s">
        <v>139</v>
      </c>
      <c r="E255" s="76">
        <v>40000</v>
      </c>
      <c r="F255" s="104">
        <v>22833</v>
      </c>
      <c r="G255" s="56">
        <f t="shared" si="10"/>
        <v>57.0825</v>
      </c>
    </row>
    <row r="256" spans="1:7" ht="12.75">
      <c r="A256" s="41"/>
      <c r="B256" s="7"/>
      <c r="C256" s="34" t="s">
        <v>74</v>
      </c>
      <c r="D256" s="55" t="s">
        <v>26</v>
      </c>
      <c r="E256" s="76">
        <v>20000</v>
      </c>
      <c r="F256" s="104">
        <v>5804.57</v>
      </c>
      <c r="G256" s="56">
        <f t="shared" si="10"/>
        <v>29.02285</v>
      </c>
    </row>
    <row r="257" spans="1:7" ht="12.75">
      <c r="A257" s="41"/>
      <c r="B257" s="7"/>
      <c r="C257" s="34" t="s">
        <v>65</v>
      </c>
      <c r="D257" s="59" t="s">
        <v>24</v>
      </c>
      <c r="E257" s="76">
        <v>153500</v>
      </c>
      <c r="F257" s="104">
        <v>58456.65</v>
      </c>
      <c r="G257" s="56">
        <f t="shared" si="10"/>
        <v>38.08250814332248</v>
      </c>
    </row>
    <row r="258" spans="1:7" ht="12.75">
      <c r="A258" s="41"/>
      <c r="B258" s="7"/>
      <c r="C258" s="34" t="s">
        <v>86</v>
      </c>
      <c r="D258" s="55" t="s">
        <v>58</v>
      </c>
      <c r="E258" s="76">
        <v>40370</v>
      </c>
      <c r="F258" s="104">
        <v>30278</v>
      </c>
      <c r="G258" s="56">
        <f t="shared" si="10"/>
        <v>75.00123854347288</v>
      </c>
    </row>
    <row r="259" spans="1:7" ht="12.75">
      <c r="A259" s="41"/>
      <c r="B259" s="7"/>
      <c r="C259" s="34" t="s">
        <v>89</v>
      </c>
      <c r="D259" s="55" t="s">
        <v>21</v>
      </c>
      <c r="E259" s="76">
        <v>50000</v>
      </c>
      <c r="F259" s="104">
        <v>0</v>
      </c>
      <c r="G259" s="56">
        <f t="shared" si="10"/>
        <v>0</v>
      </c>
    </row>
    <row r="260" spans="1:7" ht="12.75">
      <c r="A260" s="41"/>
      <c r="B260" s="7"/>
      <c r="C260" s="34"/>
      <c r="D260" s="61"/>
      <c r="E260" s="77"/>
      <c r="F260" s="105"/>
      <c r="G260" s="62"/>
    </row>
    <row r="261" spans="1:7" ht="12.75">
      <c r="A261" s="48">
        <v>851</v>
      </c>
      <c r="B261" s="8"/>
      <c r="C261" s="96"/>
      <c r="D261" s="57" t="s">
        <v>15</v>
      </c>
      <c r="E261" s="81">
        <f>E262+E268</f>
        <v>441362</v>
      </c>
      <c r="F261" s="63">
        <f>F268</f>
        <v>207401.25</v>
      </c>
      <c r="G261" s="65">
        <f aca="true" t="shared" si="11" ref="G261:G283">(F261*100)/E261</f>
        <v>46.99118863880443</v>
      </c>
    </row>
    <row r="262" spans="1:7" ht="12.75">
      <c r="A262" s="111"/>
      <c r="B262" s="5">
        <v>85153</v>
      </c>
      <c r="C262" s="32"/>
      <c r="D262" s="112" t="s">
        <v>172</v>
      </c>
      <c r="E262" s="82">
        <f>SUM(E263:E266)</f>
        <v>17200</v>
      </c>
      <c r="F262" s="54"/>
      <c r="G262" s="54"/>
    </row>
    <row r="263" spans="1:7" ht="12.75">
      <c r="A263" s="111"/>
      <c r="B263" s="101"/>
      <c r="C263" s="34" t="s">
        <v>148</v>
      </c>
      <c r="D263" s="18" t="s">
        <v>139</v>
      </c>
      <c r="E263" s="85">
        <v>5000</v>
      </c>
      <c r="F263" s="56"/>
      <c r="G263" s="56"/>
    </row>
    <row r="264" spans="1:7" ht="12.75">
      <c r="A264" s="111"/>
      <c r="B264" s="101"/>
      <c r="C264" s="34" t="s">
        <v>74</v>
      </c>
      <c r="D264" s="18" t="s">
        <v>26</v>
      </c>
      <c r="E264" s="85">
        <v>2000</v>
      </c>
      <c r="F264" s="56"/>
      <c r="G264" s="56"/>
    </row>
    <row r="265" spans="1:7" ht="12.75">
      <c r="A265" s="111"/>
      <c r="B265" s="101"/>
      <c r="C265" s="34" t="s">
        <v>65</v>
      </c>
      <c r="D265" s="18" t="s">
        <v>24</v>
      </c>
      <c r="E265" s="85">
        <v>10000</v>
      </c>
      <c r="F265" s="56"/>
      <c r="G265" s="56"/>
    </row>
    <row r="266" spans="1:7" ht="12.75">
      <c r="A266" s="111"/>
      <c r="B266" s="101"/>
      <c r="C266" s="34" t="s">
        <v>85</v>
      </c>
      <c r="D266" s="18" t="s">
        <v>33</v>
      </c>
      <c r="E266" s="85">
        <v>200</v>
      </c>
      <c r="F266" s="56"/>
      <c r="G266" s="56"/>
    </row>
    <row r="267" spans="1:7" ht="12.75">
      <c r="A267" s="41"/>
      <c r="B267" s="110"/>
      <c r="C267" s="39"/>
      <c r="D267" s="57"/>
      <c r="E267" s="81"/>
      <c r="F267" s="63"/>
      <c r="G267" s="63"/>
    </row>
    <row r="268" spans="1:7" ht="12.75">
      <c r="A268" s="41"/>
      <c r="B268" s="5">
        <v>85154</v>
      </c>
      <c r="C268" s="32"/>
      <c r="D268" s="53" t="s">
        <v>16</v>
      </c>
      <c r="E268" s="82">
        <f>SUM(E269:E283)</f>
        <v>424162</v>
      </c>
      <c r="F268" s="54">
        <f>SUM(F269:F283)</f>
        <v>207401.25</v>
      </c>
      <c r="G268" s="54">
        <f t="shared" si="11"/>
        <v>48.89670691858299</v>
      </c>
    </row>
    <row r="269" spans="1:7" ht="25.5">
      <c r="A269" s="41"/>
      <c r="B269" s="5"/>
      <c r="C269" s="34" t="s">
        <v>128</v>
      </c>
      <c r="D269" s="66" t="s">
        <v>129</v>
      </c>
      <c r="E269" s="85">
        <v>19600</v>
      </c>
      <c r="F269" s="56">
        <v>10600</v>
      </c>
      <c r="G269" s="56">
        <f t="shared" si="11"/>
        <v>54.08163265306123</v>
      </c>
    </row>
    <row r="270" spans="1:7" ht="25.5">
      <c r="A270" s="41"/>
      <c r="B270" s="5"/>
      <c r="C270" s="34" t="s">
        <v>96</v>
      </c>
      <c r="D270" s="66" t="s">
        <v>97</v>
      </c>
      <c r="E270" s="79">
        <v>108400</v>
      </c>
      <c r="F270" s="104">
        <v>67500</v>
      </c>
      <c r="G270" s="56">
        <f t="shared" si="11"/>
        <v>62.269372693726936</v>
      </c>
    </row>
    <row r="271" spans="1:7" ht="12.75">
      <c r="A271" s="41"/>
      <c r="B271" s="5"/>
      <c r="C271" s="34" t="s">
        <v>66</v>
      </c>
      <c r="D271" s="59" t="s">
        <v>20</v>
      </c>
      <c r="E271" s="79">
        <v>7000</v>
      </c>
      <c r="F271" s="104">
        <v>2747</v>
      </c>
      <c r="G271" s="56">
        <f t="shared" si="11"/>
        <v>39.24285714285714</v>
      </c>
    </row>
    <row r="272" spans="1:7" ht="12.75">
      <c r="A272" s="41"/>
      <c r="B272" s="5"/>
      <c r="C272" s="34" t="s">
        <v>77</v>
      </c>
      <c r="D272" s="55" t="s">
        <v>28</v>
      </c>
      <c r="E272" s="79">
        <v>40959</v>
      </c>
      <c r="F272" s="104">
        <v>17643.48</v>
      </c>
      <c r="G272" s="56">
        <f t="shared" si="11"/>
        <v>43.07595400278327</v>
      </c>
    </row>
    <row r="273" spans="1:7" ht="12.75">
      <c r="A273" s="41"/>
      <c r="B273" s="5"/>
      <c r="C273" s="34" t="s">
        <v>78</v>
      </c>
      <c r="D273" s="55" t="s">
        <v>130</v>
      </c>
      <c r="E273" s="79">
        <v>2831</v>
      </c>
      <c r="F273" s="104">
        <v>2831</v>
      </c>
      <c r="G273" s="56"/>
    </row>
    <row r="274" spans="1:7" ht="12.75">
      <c r="A274" s="41"/>
      <c r="B274" s="5"/>
      <c r="C274" s="34" t="s">
        <v>79</v>
      </c>
      <c r="D274" s="59" t="s">
        <v>30</v>
      </c>
      <c r="E274" s="79">
        <v>10900</v>
      </c>
      <c r="F274" s="104">
        <v>5565.33</v>
      </c>
      <c r="G274" s="56">
        <f t="shared" si="11"/>
        <v>51.058073394495416</v>
      </c>
    </row>
    <row r="275" spans="1:7" ht="12.75">
      <c r="A275" s="41"/>
      <c r="B275" s="5"/>
      <c r="C275" s="34" t="s">
        <v>80</v>
      </c>
      <c r="D275" s="59" t="s">
        <v>40</v>
      </c>
      <c r="E275" s="79">
        <v>1300</v>
      </c>
      <c r="F275" s="104">
        <v>679.62</v>
      </c>
      <c r="G275" s="56">
        <f t="shared" si="11"/>
        <v>52.278461538461535</v>
      </c>
    </row>
    <row r="276" spans="1:7" ht="12.75">
      <c r="A276" s="41"/>
      <c r="B276" s="5"/>
      <c r="C276" s="34" t="s">
        <v>103</v>
      </c>
      <c r="D276" s="55" t="s">
        <v>67</v>
      </c>
      <c r="E276" s="79">
        <v>1000</v>
      </c>
      <c r="F276" s="104">
        <v>400</v>
      </c>
      <c r="G276" s="56">
        <f t="shared" si="11"/>
        <v>40</v>
      </c>
    </row>
    <row r="277" spans="1:7" ht="12.75">
      <c r="A277" s="41"/>
      <c r="B277" s="5"/>
      <c r="C277" s="34" t="s">
        <v>148</v>
      </c>
      <c r="D277" s="55" t="s">
        <v>139</v>
      </c>
      <c r="E277" s="79">
        <v>49680</v>
      </c>
      <c r="F277" s="104">
        <v>25359.8</v>
      </c>
      <c r="G277" s="56">
        <f t="shared" si="11"/>
        <v>51.0462962962963</v>
      </c>
    </row>
    <row r="278" spans="1:7" ht="12.75">
      <c r="A278" s="41"/>
      <c r="B278" s="5"/>
      <c r="C278" s="34" t="s">
        <v>74</v>
      </c>
      <c r="D278" s="55" t="s">
        <v>26</v>
      </c>
      <c r="E278" s="79">
        <v>14764</v>
      </c>
      <c r="F278" s="104">
        <v>7651.35</v>
      </c>
      <c r="G278" s="56">
        <f t="shared" si="11"/>
        <v>51.82437008940666</v>
      </c>
    </row>
    <row r="279" spans="1:7" ht="12.75">
      <c r="A279" s="41"/>
      <c r="B279" s="5"/>
      <c r="C279" s="34" t="s">
        <v>81</v>
      </c>
      <c r="D279" s="55" t="s">
        <v>35</v>
      </c>
      <c r="E279" s="79">
        <v>6000</v>
      </c>
      <c r="F279" s="104">
        <v>2337.85</v>
      </c>
      <c r="G279" s="56">
        <f t="shared" si="11"/>
        <v>38.964166666666664</v>
      </c>
    </row>
    <row r="280" spans="1:7" ht="12.75">
      <c r="A280" s="41"/>
      <c r="B280" s="5"/>
      <c r="C280" s="34" t="s">
        <v>73</v>
      </c>
      <c r="D280" s="55" t="s">
        <v>23</v>
      </c>
      <c r="E280" s="79">
        <v>2000</v>
      </c>
      <c r="F280" s="104">
        <v>244</v>
      </c>
      <c r="G280" s="56">
        <f t="shared" si="11"/>
        <v>12.2</v>
      </c>
    </row>
    <row r="281" spans="1:7" ht="12.75">
      <c r="A281" s="41"/>
      <c r="B281" s="7"/>
      <c r="C281" s="35" t="s">
        <v>65</v>
      </c>
      <c r="D281" s="59" t="s">
        <v>24</v>
      </c>
      <c r="E281" s="79">
        <v>156428</v>
      </c>
      <c r="F281" s="104">
        <v>62593.82</v>
      </c>
      <c r="G281" s="56">
        <f t="shared" si="11"/>
        <v>40.014460326795714</v>
      </c>
    </row>
    <row r="282" spans="1:7" ht="12.75">
      <c r="A282" s="41"/>
      <c r="B282" s="7"/>
      <c r="C282" s="34" t="s">
        <v>85</v>
      </c>
      <c r="D282" s="55" t="s">
        <v>33</v>
      </c>
      <c r="E282" s="79">
        <v>1800</v>
      </c>
      <c r="F282" s="104">
        <v>438</v>
      </c>
      <c r="G282" s="56">
        <f t="shared" si="11"/>
        <v>24.333333333333332</v>
      </c>
    </row>
    <row r="283" spans="1:7" ht="12.75">
      <c r="A283" s="41"/>
      <c r="B283" s="7"/>
      <c r="C283" s="30">
        <v>4440</v>
      </c>
      <c r="D283" s="55" t="s">
        <v>58</v>
      </c>
      <c r="E283" s="79">
        <v>1500</v>
      </c>
      <c r="F283" s="104">
        <v>810</v>
      </c>
      <c r="G283" s="56">
        <f t="shared" si="11"/>
        <v>54</v>
      </c>
    </row>
    <row r="284" spans="1:7" ht="12.75">
      <c r="A284" s="42"/>
      <c r="B284" s="6"/>
      <c r="C284" s="37"/>
      <c r="D284" s="61"/>
      <c r="E284" s="83"/>
      <c r="F284" s="105"/>
      <c r="G284" s="62"/>
    </row>
    <row r="285" spans="1:7" ht="12.75">
      <c r="A285" s="41">
        <v>852</v>
      </c>
      <c r="B285" s="7"/>
      <c r="C285" s="97"/>
      <c r="D285" s="57" t="s">
        <v>156</v>
      </c>
      <c r="E285" s="81">
        <f>E302+E316+E319+E323+E326+E344+E356+E286+E289</f>
        <v>13958160</v>
      </c>
      <c r="F285" s="63">
        <f>F302+F316+F319+F323+F326+F344+F356+F286+F289</f>
        <v>6063528.91</v>
      </c>
      <c r="G285" s="65">
        <f aca="true" t="shared" si="12" ref="G285:G314">(F285*100)/E285</f>
        <v>43.44074655971847</v>
      </c>
    </row>
    <row r="286" spans="1:7" ht="12.75">
      <c r="A286" s="41"/>
      <c r="B286" s="5">
        <v>85202</v>
      </c>
      <c r="C286" s="43"/>
      <c r="D286" s="53" t="s">
        <v>150</v>
      </c>
      <c r="E286" s="82">
        <f>SUM(E287)</f>
        <v>57000</v>
      </c>
      <c r="F286" s="54">
        <f>SUM(F287)</f>
        <v>21191.02</v>
      </c>
      <c r="G286" s="54">
        <f t="shared" si="12"/>
        <v>37.17722807017544</v>
      </c>
    </row>
    <row r="287" spans="1:7" ht="25.5">
      <c r="A287" s="41"/>
      <c r="B287" s="101"/>
      <c r="C287" s="30">
        <v>4330</v>
      </c>
      <c r="D287" s="66" t="s">
        <v>151</v>
      </c>
      <c r="E287" s="85">
        <v>57000</v>
      </c>
      <c r="F287" s="56">
        <v>21191.02</v>
      </c>
      <c r="G287" s="56">
        <f t="shared" si="12"/>
        <v>37.17722807017544</v>
      </c>
    </row>
    <row r="288" spans="1:7" ht="12.75">
      <c r="A288" s="41"/>
      <c r="B288" s="101"/>
      <c r="C288" s="30"/>
      <c r="D288" s="66"/>
      <c r="E288" s="85"/>
      <c r="F288" s="56"/>
      <c r="G288" s="56"/>
    </row>
    <row r="289" spans="1:7" ht="12.75">
      <c r="A289" s="41"/>
      <c r="B289" s="5">
        <v>85203</v>
      </c>
      <c r="C289" s="43"/>
      <c r="D289" s="58" t="s">
        <v>173</v>
      </c>
      <c r="E289" s="82">
        <f>SUM(E290:E300)</f>
        <v>200000</v>
      </c>
      <c r="F289" s="54">
        <f>SUM(F290:F300)</f>
        <v>50555.28</v>
      </c>
      <c r="G289" s="54">
        <f t="shared" si="12"/>
        <v>25.27764</v>
      </c>
    </row>
    <row r="290" spans="1:7" ht="12.75">
      <c r="A290" s="41"/>
      <c r="B290" s="101"/>
      <c r="C290" s="30">
        <v>4010</v>
      </c>
      <c r="D290" s="66" t="s">
        <v>28</v>
      </c>
      <c r="E290" s="85">
        <v>54560</v>
      </c>
      <c r="F290" s="56">
        <v>27356</v>
      </c>
      <c r="G290" s="56">
        <f t="shared" si="12"/>
        <v>50.139296187683286</v>
      </c>
    </row>
    <row r="291" spans="1:7" ht="12.75">
      <c r="A291" s="41"/>
      <c r="B291" s="101"/>
      <c r="C291" s="30">
        <v>4040</v>
      </c>
      <c r="D291" s="66" t="s">
        <v>29</v>
      </c>
      <c r="E291" s="85">
        <v>3700</v>
      </c>
      <c r="F291" s="56">
        <v>3700</v>
      </c>
      <c r="G291" s="56">
        <f t="shared" si="12"/>
        <v>100</v>
      </c>
    </row>
    <row r="292" spans="1:7" ht="12.75">
      <c r="A292" s="41"/>
      <c r="B292" s="101"/>
      <c r="C292" s="30">
        <v>4110</v>
      </c>
      <c r="D292" s="66" t="s">
        <v>30</v>
      </c>
      <c r="E292" s="85">
        <v>8970</v>
      </c>
      <c r="F292" s="56">
        <v>5513.22</v>
      </c>
      <c r="G292" s="56">
        <f t="shared" si="12"/>
        <v>61.4628762541806</v>
      </c>
    </row>
    <row r="293" spans="1:7" ht="12.75">
      <c r="A293" s="41"/>
      <c r="B293" s="101"/>
      <c r="C293" s="30">
        <v>4120</v>
      </c>
      <c r="D293" s="66" t="s">
        <v>40</v>
      </c>
      <c r="E293" s="85">
        <v>1340</v>
      </c>
      <c r="F293" s="56">
        <v>767.98</v>
      </c>
      <c r="G293" s="56">
        <f t="shared" si="12"/>
        <v>57.311940298507466</v>
      </c>
    </row>
    <row r="294" spans="1:7" ht="12.75">
      <c r="A294" s="41"/>
      <c r="B294" s="101"/>
      <c r="C294" s="30">
        <v>4140</v>
      </c>
      <c r="D294" s="66" t="s">
        <v>67</v>
      </c>
      <c r="E294" s="85">
        <v>1000</v>
      </c>
      <c r="F294" s="56">
        <v>408.02</v>
      </c>
      <c r="G294" s="56">
        <f t="shared" si="12"/>
        <v>40.802</v>
      </c>
    </row>
    <row r="295" spans="1:7" ht="12.75">
      <c r="A295" s="41"/>
      <c r="B295" s="101"/>
      <c r="C295" s="30">
        <v>4170</v>
      </c>
      <c r="D295" s="66" t="s">
        <v>139</v>
      </c>
      <c r="E295" s="85">
        <v>6000</v>
      </c>
      <c r="F295" s="56">
        <v>2593.54</v>
      </c>
      <c r="G295" s="56">
        <f t="shared" si="12"/>
        <v>43.22566666666667</v>
      </c>
    </row>
    <row r="296" spans="1:7" ht="12.75">
      <c r="A296" s="41"/>
      <c r="B296" s="101"/>
      <c r="C296" s="30">
        <v>4210</v>
      </c>
      <c r="D296" s="66" t="s">
        <v>26</v>
      </c>
      <c r="E296" s="85">
        <v>6000</v>
      </c>
      <c r="F296" s="56">
        <v>2358.49</v>
      </c>
      <c r="G296" s="56">
        <f t="shared" si="12"/>
        <v>39.308166666666665</v>
      </c>
    </row>
    <row r="297" spans="1:7" ht="12.75">
      <c r="A297" s="41"/>
      <c r="B297" s="101"/>
      <c r="C297" s="30">
        <v>4260</v>
      </c>
      <c r="D297" s="66" t="s">
        <v>35</v>
      </c>
      <c r="E297" s="85">
        <v>1000</v>
      </c>
      <c r="F297" s="56">
        <v>414.03</v>
      </c>
      <c r="G297" s="56">
        <f t="shared" si="12"/>
        <v>41.403</v>
      </c>
    </row>
    <row r="298" spans="1:7" ht="12.75">
      <c r="A298" s="41"/>
      <c r="B298" s="101"/>
      <c r="C298" s="30">
        <v>4270</v>
      </c>
      <c r="D298" s="66" t="s">
        <v>23</v>
      </c>
      <c r="E298" s="85">
        <v>100000</v>
      </c>
      <c r="F298" s="56"/>
      <c r="G298" s="56">
        <f t="shared" si="12"/>
        <v>0</v>
      </c>
    </row>
    <row r="299" spans="1:7" ht="12.75">
      <c r="A299" s="41"/>
      <c r="B299" s="101"/>
      <c r="C299" s="30">
        <v>4300</v>
      </c>
      <c r="D299" s="66" t="s">
        <v>24</v>
      </c>
      <c r="E299" s="85">
        <v>15900</v>
      </c>
      <c r="F299" s="56">
        <v>7444</v>
      </c>
      <c r="G299" s="56">
        <f t="shared" si="12"/>
        <v>46.81761006289308</v>
      </c>
    </row>
    <row r="300" spans="1:7" ht="12.75">
      <c r="A300" s="41"/>
      <c r="B300" s="101"/>
      <c r="C300" s="30">
        <v>4440</v>
      </c>
      <c r="D300" s="66" t="s">
        <v>58</v>
      </c>
      <c r="E300" s="85">
        <v>1530</v>
      </c>
      <c r="F300" s="56"/>
      <c r="G300" s="56">
        <f t="shared" si="12"/>
        <v>0</v>
      </c>
    </row>
    <row r="301" spans="1:7" ht="12.75">
      <c r="A301" s="41"/>
      <c r="B301" s="7"/>
      <c r="C301" s="97"/>
      <c r="D301" s="57"/>
      <c r="E301" s="81"/>
      <c r="F301" s="63"/>
      <c r="G301" s="63"/>
    </row>
    <row r="302" spans="1:7" ht="12.75">
      <c r="A302" s="41"/>
      <c r="B302" s="5">
        <v>85212</v>
      </c>
      <c r="C302" s="43"/>
      <c r="D302" s="53" t="s">
        <v>157</v>
      </c>
      <c r="E302" s="82">
        <f>SUM(E303:E314)</f>
        <v>9594000</v>
      </c>
      <c r="F302" s="54">
        <f>SUM(F303:F314)</f>
        <v>3960278.44</v>
      </c>
      <c r="G302" s="54">
        <f t="shared" si="12"/>
        <v>41.278699603919115</v>
      </c>
    </row>
    <row r="303" spans="1:7" ht="12.75">
      <c r="A303" s="41"/>
      <c r="B303" s="7"/>
      <c r="C303" s="34" t="s">
        <v>132</v>
      </c>
      <c r="D303" s="55" t="s">
        <v>69</v>
      </c>
      <c r="E303" s="79">
        <v>9309900</v>
      </c>
      <c r="F303" s="104">
        <v>3799210.83</v>
      </c>
      <c r="G303" s="56">
        <f t="shared" si="12"/>
        <v>40.80828827377308</v>
      </c>
    </row>
    <row r="304" spans="1:7" ht="12.75">
      <c r="A304" s="41"/>
      <c r="B304" s="7"/>
      <c r="C304" s="34" t="s">
        <v>77</v>
      </c>
      <c r="D304" s="55" t="s">
        <v>28</v>
      </c>
      <c r="E304" s="79">
        <v>90000</v>
      </c>
      <c r="F304" s="104">
        <v>49827.54</v>
      </c>
      <c r="G304" s="56">
        <f t="shared" si="12"/>
        <v>55.363933333333335</v>
      </c>
    </row>
    <row r="305" spans="1:7" ht="12.75">
      <c r="A305" s="41"/>
      <c r="B305" s="7"/>
      <c r="C305" s="34" t="s">
        <v>78</v>
      </c>
      <c r="D305" s="55" t="s">
        <v>130</v>
      </c>
      <c r="E305" s="79">
        <v>5600</v>
      </c>
      <c r="F305" s="104">
        <v>5600</v>
      </c>
      <c r="G305" s="56">
        <f t="shared" si="12"/>
        <v>100</v>
      </c>
    </row>
    <row r="306" spans="1:7" ht="12.75">
      <c r="A306" s="41"/>
      <c r="B306" s="7"/>
      <c r="C306" s="34" t="s">
        <v>79</v>
      </c>
      <c r="D306" s="55" t="s">
        <v>30</v>
      </c>
      <c r="E306" s="79">
        <v>112000</v>
      </c>
      <c r="F306" s="104">
        <v>62825.63</v>
      </c>
      <c r="G306" s="56">
        <f t="shared" si="12"/>
        <v>56.0943125</v>
      </c>
    </row>
    <row r="307" spans="1:7" ht="12.75">
      <c r="A307" s="41"/>
      <c r="B307" s="7"/>
      <c r="C307" s="34" t="s">
        <v>80</v>
      </c>
      <c r="D307" s="55" t="s">
        <v>40</v>
      </c>
      <c r="E307" s="79">
        <v>2500</v>
      </c>
      <c r="F307" s="104">
        <v>1371.71</v>
      </c>
      <c r="G307" s="56">
        <f t="shared" si="12"/>
        <v>54.8684</v>
      </c>
    </row>
    <row r="308" spans="1:7" ht="12.75">
      <c r="A308" s="41"/>
      <c r="B308" s="7"/>
      <c r="C308" s="30">
        <v>4140</v>
      </c>
      <c r="D308" s="66" t="s">
        <v>67</v>
      </c>
      <c r="E308" s="79">
        <v>2200</v>
      </c>
      <c r="F308" s="104">
        <v>957</v>
      </c>
      <c r="G308" s="56">
        <f t="shared" si="12"/>
        <v>43.5</v>
      </c>
    </row>
    <row r="309" spans="1:7" ht="12.75">
      <c r="A309" s="41"/>
      <c r="B309" s="7"/>
      <c r="C309" s="34" t="s">
        <v>148</v>
      </c>
      <c r="D309" s="55" t="s">
        <v>139</v>
      </c>
      <c r="E309" s="79">
        <v>1000</v>
      </c>
      <c r="F309" s="104">
        <v>0</v>
      </c>
      <c r="G309" s="56">
        <f t="shared" si="12"/>
        <v>0</v>
      </c>
    </row>
    <row r="310" spans="1:7" ht="12.75">
      <c r="A310" s="41"/>
      <c r="B310" s="7"/>
      <c r="C310" s="34" t="s">
        <v>74</v>
      </c>
      <c r="D310" s="55" t="s">
        <v>26</v>
      </c>
      <c r="E310" s="79">
        <v>26800</v>
      </c>
      <c r="F310" s="104">
        <v>10314.48</v>
      </c>
      <c r="G310" s="56">
        <f t="shared" si="12"/>
        <v>38.486865671641795</v>
      </c>
    </row>
    <row r="311" spans="1:7" ht="12.75">
      <c r="A311" s="41"/>
      <c r="B311" s="7"/>
      <c r="C311" s="34" t="s">
        <v>73</v>
      </c>
      <c r="D311" s="55" t="s">
        <v>23</v>
      </c>
      <c r="E311" s="79">
        <v>6000</v>
      </c>
      <c r="F311" s="104">
        <v>3200</v>
      </c>
      <c r="G311" s="56">
        <f t="shared" si="12"/>
        <v>53.333333333333336</v>
      </c>
    </row>
    <row r="312" spans="1:7" ht="12.75">
      <c r="A312" s="41"/>
      <c r="B312" s="7"/>
      <c r="C312" s="34" t="s">
        <v>65</v>
      </c>
      <c r="D312" s="55" t="s">
        <v>24</v>
      </c>
      <c r="E312" s="79">
        <v>34500</v>
      </c>
      <c r="F312" s="104">
        <v>26009.05</v>
      </c>
      <c r="G312" s="56">
        <f t="shared" si="12"/>
        <v>75.38855072463768</v>
      </c>
    </row>
    <row r="313" spans="1:7" ht="12.75">
      <c r="A313" s="41"/>
      <c r="B313" s="7"/>
      <c r="C313" s="34" t="s">
        <v>85</v>
      </c>
      <c r="D313" s="55" t="s">
        <v>33</v>
      </c>
      <c r="E313" s="79">
        <v>500</v>
      </c>
      <c r="F313" s="104">
        <v>102.2</v>
      </c>
      <c r="G313" s="56">
        <f t="shared" si="12"/>
        <v>20.44</v>
      </c>
    </row>
    <row r="314" spans="1:7" ht="12.75">
      <c r="A314" s="41"/>
      <c r="B314" s="7"/>
      <c r="C314" s="34" t="s">
        <v>86</v>
      </c>
      <c r="D314" s="55" t="s">
        <v>58</v>
      </c>
      <c r="E314" s="79">
        <v>3000</v>
      </c>
      <c r="F314" s="104">
        <v>860</v>
      </c>
      <c r="G314" s="56">
        <f t="shared" si="12"/>
        <v>28.666666666666668</v>
      </c>
    </row>
    <row r="315" spans="1:7" ht="12.75">
      <c r="A315" s="41"/>
      <c r="B315" s="7"/>
      <c r="C315" s="34"/>
      <c r="D315" s="55"/>
      <c r="E315" s="79"/>
      <c r="F315" s="104"/>
      <c r="G315" s="56"/>
    </row>
    <row r="316" spans="1:7" ht="25.5">
      <c r="A316" s="41"/>
      <c r="B316" s="5">
        <v>85213</v>
      </c>
      <c r="C316" s="32"/>
      <c r="D316" s="58" t="s">
        <v>113</v>
      </c>
      <c r="E316" s="82">
        <f>SUM(E317)</f>
        <v>47000</v>
      </c>
      <c r="F316" s="54">
        <f>SUM(F317)</f>
        <v>23610</v>
      </c>
      <c r="G316" s="54">
        <f>(F316*100)/E316</f>
        <v>50.234042553191486</v>
      </c>
    </row>
    <row r="317" spans="1:7" ht="12.75">
      <c r="A317" s="41"/>
      <c r="B317" s="7"/>
      <c r="C317" s="34" t="s">
        <v>114</v>
      </c>
      <c r="D317" s="55" t="s">
        <v>115</v>
      </c>
      <c r="E317" s="79">
        <v>47000</v>
      </c>
      <c r="F317" s="104">
        <v>23610</v>
      </c>
      <c r="G317" s="56">
        <f>(F317*100)/E317</f>
        <v>50.234042553191486</v>
      </c>
    </row>
    <row r="318" spans="1:7" ht="12.75">
      <c r="A318" s="41"/>
      <c r="B318" s="7"/>
      <c r="C318" s="97"/>
      <c r="D318" s="60"/>
      <c r="E318" s="79"/>
      <c r="F318" s="104"/>
      <c r="G318" s="56"/>
    </row>
    <row r="319" spans="1:7" ht="12.75">
      <c r="A319" s="41"/>
      <c r="B319" s="5">
        <v>85214</v>
      </c>
      <c r="C319" s="97"/>
      <c r="D319" s="53" t="s">
        <v>158</v>
      </c>
      <c r="E319" s="82">
        <f>SUM(E320:E321)</f>
        <v>974000</v>
      </c>
      <c r="F319" s="54">
        <f>SUM(F320:F321)</f>
        <v>392241.65</v>
      </c>
      <c r="G319" s="54">
        <f>(F319*100)/E319</f>
        <v>40.27121663244353</v>
      </c>
    </row>
    <row r="320" spans="1:7" ht="12.75">
      <c r="A320" s="41"/>
      <c r="B320" s="7"/>
      <c r="C320" s="97">
        <v>3110</v>
      </c>
      <c r="D320" s="60" t="s">
        <v>69</v>
      </c>
      <c r="E320" s="79">
        <v>964000</v>
      </c>
      <c r="F320" s="104">
        <v>388656.75</v>
      </c>
      <c r="G320" s="56">
        <f>(F320*100)/E320</f>
        <v>40.31709024896266</v>
      </c>
    </row>
    <row r="321" spans="1:7" ht="12.75">
      <c r="A321" s="41"/>
      <c r="B321" s="7"/>
      <c r="C321" s="97">
        <v>4300</v>
      </c>
      <c r="D321" s="55" t="s">
        <v>24</v>
      </c>
      <c r="E321" s="79">
        <v>10000</v>
      </c>
      <c r="F321" s="104">
        <v>3584.9</v>
      </c>
      <c r="G321" s="56">
        <f>(F321*100)/E321</f>
        <v>35.849</v>
      </c>
    </row>
    <row r="322" spans="1:7" ht="12.75">
      <c r="A322" s="41"/>
      <c r="B322" s="7"/>
      <c r="C322" s="97"/>
      <c r="D322" s="60"/>
      <c r="E322" s="79"/>
      <c r="F322" s="104"/>
      <c r="G322" s="56"/>
    </row>
    <row r="323" spans="1:7" ht="12.75">
      <c r="A323" s="41"/>
      <c r="B323" s="5">
        <v>85215</v>
      </c>
      <c r="C323" s="43"/>
      <c r="D323" s="58" t="s">
        <v>47</v>
      </c>
      <c r="E323" s="82">
        <f>SUM(E324)</f>
        <v>969972</v>
      </c>
      <c r="F323" s="54">
        <f>SUM(F324)</f>
        <v>427472.72</v>
      </c>
      <c r="G323" s="54">
        <f>(F323*100)/E323</f>
        <v>44.07062471906406</v>
      </c>
    </row>
    <row r="324" spans="1:7" ht="12.75">
      <c r="A324" s="41"/>
      <c r="B324" s="7"/>
      <c r="C324" s="97">
        <v>3110</v>
      </c>
      <c r="D324" s="60" t="s">
        <v>69</v>
      </c>
      <c r="E324" s="79">
        <v>969972</v>
      </c>
      <c r="F324" s="104">
        <v>427472.72</v>
      </c>
      <c r="G324" s="56">
        <f>(F324*100)/E324</f>
        <v>44.07062471906406</v>
      </c>
    </row>
    <row r="325" spans="1:7" ht="12.75">
      <c r="A325" s="41"/>
      <c r="B325" s="7"/>
      <c r="C325" s="97"/>
      <c r="D325" s="59"/>
      <c r="E325" s="79"/>
      <c r="F325" s="104"/>
      <c r="G325" s="56"/>
    </row>
    <row r="326" spans="1:7" ht="12.75">
      <c r="A326" s="41"/>
      <c r="B326" s="5">
        <v>85219</v>
      </c>
      <c r="C326" s="43"/>
      <c r="D326" s="53" t="s">
        <v>17</v>
      </c>
      <c r="E326" s="82">
        <f>SUM(E327:E342)</f>
        <v>1071170</v>
      </c>
      <c r="F326" s="54">
        <f>SUM(F327:F342)</f>
        <v>554536.9200000002</v>
      </c>
      <c r="G326" s="54">
        <f aca="true" t="shared" si="13" ref="G326:G342">(F326*100)/E326</f>
        <v>51.769272851181434</v>
      </c>
    </row>
    <row r="327" spans="1:7" ht="12.75">
      <c r="A327" s="41"/>
      <c r="B327" s="5"/>
      <c r="C327" s="34" t="s">
        <v>76</v>
      </c>
      <c r="D327" s="55" t="s">
        <v>60</v>
      </c>
      <c r="E327" s="85">
        <v>1500</v>
      </c>
      <c r="F327" s="56">
        <v>100</v>
      </c>
      <c r="G327" s="56">
        <f t="shared" si="13"/>
        <v>6.666666666666667</v>
      </c>
    </row>
    <row r="328" spans="1:7" ht="12.75">
      <c r="A328" s="41"/>
      <c r="B328" s="7"/>
      <c r="C328" s="34" t="s">
        <v>77</v>
      </c>
      <c r="D328" s="55" t="s">
        <v>28</v>
      </c>
      <c r="E328" s="79">
        <v>680576</v>
      </c>
      <c r="F328" s="104">
        <v>330736.3</v>
      </c>
      <c r="G328" s="56">
        <f t="shared" si="13"/>
        <v>48.59652705943201</v>
      </c>
    </row>
    <row r="329" spans="1:7" ht="12.75">
      <c r="A329" s="41"/>
      <c r="B329" s="7"/>
      <c r="C329" s="34" t="s">
        <v>78</v>
      </c>
      <c r="D329" s="55" t="s">
        <v>29</v>
      </c>
      <c r="E329" s="79">
        <v>49024</v>
      </c>
      <c r="F329" s="104">
        <v>49024</v>
      </c>
      <c r="G329" s="56">
        <f t="shared" si="13"/>
        <v>100</v>
      </c>
    </row>
    <row r="330" spans="1:7" ht="12.75">
      <c r="A330" s="41"/>
      <c r="B330" s="7"/>
      <c r="C330" s="34" t="s">
        <v>79</v>
      </c>
      <c r="D330" s="55" t="s">
        <v>30</v>
      </c>
      <c r="E330" s="79">
        <v>116230</v>
      </c>
      <c r="F330" s="104">
        <v>60959.09</v>
      </c>
      <c r="G330" s="56">
        <f t="shared" si="13"/>
        <v>52.44695001290545</v>
      </c>
    </row>
    <row r="331" spans="1:7" ht="12.75">
      <c r="A331" s="41"/>
      <c r="B331" s="7"/>
      <c r="C331" s="34" t="s">
        <v>80</v>
      </c>
      <c r="D331" s="55" t="s">
        <v>40</v>
      </c>
      <c r="E331" s="79">
        <v>16010</v>
      </c>
      <c r="F331" s="104">
        <v>9365.56</v>
      </c>
      <c r="G331" s="56">
        <f t="shared" si="13"/>
        <v>58.498188632104934</v>
      </c>
    </row>
    <row r="332" spans="1:7" ht="12.75">
      <c r="A332" s="41"/>
      <c r="B332" s="7"/>
      <c r="C332" s="34" t="s">
        <v>103</v>
      </c>
      <c r="D332" s="55" t="s">
        <v>67</v>
      </c>
      <c r="E332" s="79">
        <v>6000</v>
      </c>
      <c r="F332" s="104">
        <v>6000</v>
      </c>
      <c r="G332" s="56">
        <f t="shared" si="13"/>
        <v>100</v>
      </c>
    </row>
    <row r="333" spans="1:7" ht="12.75">
      <c r="A333" s="41"/>
      <c r="B333" s="7"/>
      <c r="C333" s="34" t="s">
        <v>148</v>
      </c>
      <c r="D333" s="55" t="s">
        <v>139</v>
      </c>
      <c r="E333" s="79">
        <v>10000</v>
      </c>
      <c r="F333" s="104">
        <v>6656.41</v>
      </c>
      <c r="G333" s="56">
        <f t="shared" si="13"/>
        <v>66.5641</v>
      </c>
    </row>
    <row r="334" spans="1:7" ht="12.75">
      <c r="A334" s="41"/>
      <c r="B334" s="7"/>
      <c r="C334" s="34" t="s">
        <v>74</v>
      </c>
      <c r="D334" s="55" t="s">
        <v>26</v>
      </c>
      <c r="E334" s="79">
        <v>36000</v>
      </c>
      <c r="F334" s="104">
        <v>27567.26</v>
      </c>
      <c r="G334" s="56">
        <f t="shared" si="13"/>
        <v>76.57572222222223</v>
      </c>
    </row>
    <row r="335" spans="1:7" ht="12.75">
      <c r="A335" s="41"/>
      <c r="B335" s="7"/>
      <c r="C335" s="34" t="s">
        <v>81</v>
      </c>
      <c r="D335" s="55" t="s">
        <v>35</v>
      </c>
      <c r="E335" s="79">
        <v>20000</v>
      </c>
      <c r="F335" s="104">
        <v>9171.59</v>
      </c>
      <c r="G335" s="56">
        <f t="shared" si="13"/>
        <v>45.85795</v>
      </c>
    </row>
    <row r="336" spans="1:7" ht="12.75">
      <c r="A336" s="41"/>
      <c r="B336" s="7"/>
      <c r="C336" s="34" t="s">
        <v>73</v>
      </c>
      <c r="D336" s="55" t="s">
        <v>23</v>
      </c>
      <c r="E336" s="79">
        <v>8000</v>
      </c>
      <c r="F336" s="104">
        <v>762.9</v>
      </c>
      <c r="G336" s="56">
        <f t="shared" si="13"/>
        <v>9.53625</v>
      </c>
    </row>
    <row r="337" spans="1:7" ht="12.75">
      <c r="A337" s="41"/>
      <c r="B337" s="7"/>
      <c r="C337" s="34" t="s">
        <v>65</v>
      </c>
      <c r="D337" s="55" t="s">
        <v>24</v>
      </c>
      <c r="E337" s="79">
        <v>87560</v>
      </c>
      <c r="F337" s="104">
        <v>37693.75</v>
      </c>
      <c r="G337" s="56">
        <f t="shared" si="13"/>
        <v>43.04905207857469</v>
      </c>
    </row>
    <row r="338" spans="1:7" ht="12.75">
      <c r="A338" s="41"/>
      <c r="B338" s="7"/>
      <c r="C338" s="30">
        <v>4350</v>
      </c>
      <c r="D338" s="55" t="s">
        <v>140</v>
      </c>
      <c r="E338" s="79">
        <v>2300</v>
      </c>
      <c r="F338" s="104">
        <v>1134.5</v>
      </c>
      <c r="G338" s="56">
        <f t="shared" si="13"/>
        <v>49.32608695652174</v>
      </c>
    </row>
    <row r="339" spans="1:7" ht="12.75">
      <c r="A339" s="41"/>
      <c r="B339" s="7"/>
      <c r="C339" s="34" t="s">
        <v>85</v>
      </c>
      <c r="D339" s="55" t="s">
        <v>33</v>
      </c>
      <c r="E339" s="79">
        <v>2500</v>
      </c>
      <c r="F339" s="104">
        <v>1000</v>
      </c>
      <c r="G339" s="56">
        <f t="shared" si="13"/>
        <v>40</v>
      </c>
    </row>
    <row r="340" spans="1:7" ht="12.75">
      <c r="A340" s="41"/>
      <c r="B340" s="7"/>
      <c r="C340" s="34" t="s">
        <v>82</v>
      </c>
      <c r="D340" s="55" t="s">
        <v>36</v>
      </c>
      <c r="E340" s="79">
        <v>3000</v>
      </c>
      <c r="F340" s="104">
        <v>24</v>
      </c>
      <c r="G340" s="56">
        <f t="shared" si="13"/>
        <v>0.8</v>
      </c>
    </row>
    <row r="341" spans="1:7" ht="12.75">
      <c r="A341" s="41"/>
      <c r="B341" s="7"/>
      <c r="C341" s="34" t="s">
        <v>86</v>
      </c>
      <c r="D341" s="55" t="s">
        <v>58</v>
      </c>
      <c r="E341" s="79">
        <v>17470</v>
      </c>
      <c r="F341" s="104">
        <v>5560</v>
      </c>
      <c r="G341" s="56">
        <f t="shared" si="13"/>
        <v>31.8259874069834</v>
      </c>
    </row>
    <row r="342" spans="1:7" ht="12.75">
      <c r="A342" s="41"/>
      <c r="B342" s="7"/>
      <c r="C342" s="34" t="s">
        <v>75</v>
      </c>
      <c r="D342" s="66" t="s">
        <v>38</v>
      </c>
      <c r="E342" s="79">
        <v>15000</v>
      </c>
      <c r="F342" s="104">
        <v>8781.56</v>
      </c>
      <c r="G342" s="56">
        <f t="shared" si="13"/>
        <v>58.543733333333336</v>
      </c>
    </row>
    <row r="343" spans="1:7" ht="12.75">
      <c r="A343" s="41"/>
      <c r="B343" s="7"/>
      <c r="C343" s="97"/>
      <c r="D343" s="59"/>
      <c r="E343" s="79"/>
      <c r="F343" s="104"/>
      <c r="G343" s="56"/>
    </row>
    <row r="344" spans="1:7" ht="12.75">
      <c r="A344" s="41"/>
      <c r="B344" s="5">
        <v>85228</v>
      </c>
      <c r="C344" s="43"/>
      <c r="D344" s="53" t="s">
        <v>70</v>
      </c>
      <c r="E344" s="82">
        <f>SUM(E345:E354)</f>
        <v>444990</v>
      </c>
      <c r="F344" s="54">
        <f>SUM(F346:F354)</f>
        <v>193021.65000000002</v>
      </c>
      <c r="G344" s="54">
        <f aca="true" t="shared" si="14" ref="G344:G354">(F344*100)/E344</f>
        <v>43.376626441043626</v>
      </c>
    </row>
    <row r="345" spans="1:7" ht="12.75">
      <c r="A345" s="41"/>
      <c r="B345" s="5"/>
      <c r="C345" s="34" t="s">
        <v>76</v>
      </c>
      <c r="D345" s="55" t="s">
        <v>60</v>
      </c>
      <c r="E345" s="85">
        <v>2800</v>
      </c>
      <c r="F345" s="56"/>
      <c r="G345" s="56"/>
    </row>
    <row r="346" spans="1:7" ht="12.75">
      <c r="A346" s="41"/>
      <c r="B346" s="7"/>
      <c r="C346" s="97">
        <v>3110</v>
      </c>
      <c r="D346" s="59" t="s">
        <v>69</v>
      </c>
      <c r="E346" s="79">
        <v>312000</v>
      </c>
      <c r="F346" s="104">
        <v>129047.05</v>
      </c>
      <c r="G346" s="56">
        <f t="shared" si="14"/>
        <v>41.361233974358974</v>
      </c>
    </row>
    <row r="347" spans="1:7" ht="12.75">
      <c r="A347" s="41"/>
      <c r="B347" s="7"/>
      <c r="C347" s="34" t="s">
        <v>77</v>
      </c>
      <c r="D347" s="55" t="s">
        <v>28</v>
      </c>
      <c r="E347" s="79">
        <v>94811</v>
      </c>
      <c r="F347" s="104">
        <v>45695.66</v>
      </c>
      <c r="G347" s="56">
        <f t="shared" si="14"/>
        <v>48.19658056554619</v>
      </c>
    </row>
    <row r="348" spans="1:7" ht="12.75">
      <c r="A348" s="41"/>
      <c r="B348" s="7"/>
      <c r="C348" s="34" t="s">
        <v>78</v>
      </c>
      <c r="D348" s="55" t="s">
        <v>29</v>
      </c>
      <c r="E348" s="79">
        <v>6189</v>
      </c>
      <c r="F348" s="104">
        <v>6189</v>
      </c>
      <c r="G348" s="56">
        <f t="shared" si="14"/>
        <v>100</v>
      </c>
    </row>
    <row r="349" spans="1:7" ht="12.75">
      <c r="A349" s="41"/>
      <c r="B349" s="7"/>
      <c r="C349" s="34" t="s">
        <v>79</v>
      </c>
      <c r="D349" s="55" t="s">
        <v>30</v>
      </c>
      <c r="E349" s="79">
        <v>16700</v>
      </c>
      <c r="F349" s="104">
        <v>8457.82</v>
      </c>
      <c r="G349" s="56">
        <f t="shared" si="14"/>
        <v>50.64562874251497</v>
      </c>
    </row>
    <row r="350" spans="1:7" ht="12.75">
      <c r="A350" s="41"/>
      <c r="B350" s="7"/>
      <c r="C350" s="34" t="s">
        <v>80</v>
      </c>
      <c r="D350" s="55" t="s">
        <v>40</v>
      </c>
      <c r="E350" s="79">
        <v>2750</v>
      </c>
      <c r="F350" s="104">
        <v>1162.44</v>
      </c>
      <c r="G350" s="56">
        <f t="shared" si="14"/>
        <v>42.270545454545456</v>
      </c>
    </row>
    <row r="351" spans="1:7" ht="12.75">
      <c r="A351" s="41"/>
      <c r="B351" s="7"/>
      <c r="C351" s="34" t="s">
        <v>103</v>
      </c>
      <c r="D351" s="55" t="s">
        <v>67</v>
      </c>
      <c r="E351" s="79">
        <v>2000</v>
      </c>
      <c r="F351" s="104">
        <v>798.08</v>
      </c>
      <c r="G351" s="56">
        <f t="shared" si="14"/>
        <v>39.904</v>
      </c>
    </row>
    <row r="352" spans="1:7" ht="12.75">
      <c r="A352" s="41"/>
      <c r="B352" s="7"/>
      <c r="C352" s="34" t="s">
        <v>65</v>
      </c>
      <c r="D352" s="55" t="s">
        <v>24</v>
      </c>
      <c r="E352" s="79">
        <v>1140</v>
      </c>
      <c r="F352" s="104">
        <v>419</v>
      </c>
      <c r="G352" s="56">
        <f t="shared" si="14"/>
        <v>36.75438596491228</v>
      </c>
    </row>
    <row r="353" spans="1:7" ht="12.75">
      <c r="A353" s="41"/>
      <c r="B353" s="7"/>
      <c r="C353" s="34" t="s">
        <v>85</v>
      </c>
      <c r="D353" s="55" t="s">
        <v>33</v>
      </c>
      <c r="E353" s="79">
        <v>3540</v>
      </c>
      <c r="F353" s="104">
        <v>1252.6</v>
      </c>
      <c r="G353" s="56">
        <f t="shared" si="14"/>
        <v>35.38418079096045</v>
      </c>
    </row>
    <row r="354" spans="1:7" ht="12.75">
      <c r="A354" s="41"/>
      <c r="B354" s="7"/>
      <c r="C354" s="34" t="s">
        <v>86</v>
      </c>
      <c r="D354" s="55" t="s">
        <v>58</v>
      </c>
      <c r="E354" s="79">
        <v>3060</v>
      </c>
      <c r="F354" s="104">
        <v>0</v>
      </c>
      <c r="G354" s="56">
        <f t="shared" si="14"/>
        <v>0</v>
      </c>
    </row>
    <row r="355" spans="1:7" ht="12.75">
      <c r="A355" s="41"/>
      <c r="B355" s="7"/>
      <c r="C355" s="97"/>
      <c r="D355" s="59"/>
      <c r="E355" s="79"/>
      <c r="F355" s="104"/>
      <c r="G355" s="56"/>
    </row>
    <row r="356" spans="1:7" ht="12.75">
      <c r="A356" s="41"/>
      <c r="B356" s="5">
        <v>85295</v>
      </c>
      <c r="C356" s="43"/>
      <c r="D356" s="53" t="s">
        <v>4</v>
      </c>
      <c r="E356" s="82">
        <f>SUM(E357:E358)</f>
        <v>600028</v>
      </c>
      <c r="F356" s="54">
        <f>SUM(F357:F358)</f>
        <v>440621.23000000004</v>
      </c>
      <c r="G356" s="54">
        <f>(F356*100)/E356</f>
        <v>73.43344477257729</v>
      </c>
    </row>
    <row r="357" spans="1:7" ht="12.75">
      <c r="A357" s="41"/>
      <c r="B357" s="7"/>
      <c r="C357" s="97">
        <v>3110</v>
      </c>
      <c r="D357" s="60" t="s">
        <v>69</v>
      </c>
      <c r="E357" s="79">
        <v>600000</v>
      </c>
      <c r="F357" s="104">
        <v>440593.77</v>
      </c>
      <c r="G357" s="56">
        <f>(F357*100)/E357</f>
        <v>73.432295</v>
      </c>
    </row>
    <row r="358" spans="1:7" ht="12.75">
      <c r="A358" s="41"/>
      <c r="B358" s="7"/>
      <c r="C358" s="34" t="s">
        <v>74</v>
      </c>
      <c r="D358" s="55" t="s">
        <v>26</v>
      </c>
      <c r="E358" s="79">
        <v>28</v>
      </c>
      <c r="F358" s="104">
        <v>27.46</v>
      </c>
      <c r="G358" s="56">
        <f>(F358*100)/E358</f>
        <v>98.07142857142857</v>
      </c>
    </row>
    <row r="359" spans="1:7" ht="12.75">
      <c r="A359" s="42"/>
      <c r="B359" s="6"/>
      <c r="C359" s="98"/>
      <c r="D359" s="61"/>
      <c r="E359" s="83"/>
      <c r="F359" s="105"/>
      <c r="G359" s="62"/>
    </row>
    <row r="360" spans="1:7" ht="12.75">
      <c r="A360" s="41">
        <v>854</v>
      </c>
      <c r="B360" s="7"/>
      <c r="C360" s="97"/>
      <c r="D360" s="57" t="s">
        <v>48</v>
      </c>
      <c r="E360" s="81">
        <f>SUM(E361+E369)</f>
        <v>145587</v>
      </c>
      <c r="F360" s="63">
        <f>SUM(F361+F369)</f>
        <v>84526.47</v>
      </c>
      <c r="G360" s="65">
        <f aca="true" t="shared" si="15" ref="G360:G367">(F360*100)/E360</f>
        <v>58.05907807702611</v>
      </c>
    </row>
    <row r="361" spans="1:7" ht="12.75">
      <c r="A361" s="41"/>
      <c r="B361" s="5">
        <v>85401</v>
      </c>
      <c r="C361" s="43"/>
      <c r="D361" s="53" t="s">
        <v>49</v>
      </c>
      <c r="E361" s="82">
        <f>SUM(E362:E367)</f>
        <v>95587</v>
      </c>
      <c r="F361" s="54">
        <f>SUM(F362:F367)</f>
        <v>45696.270000000004</v>
      </c>
      <c r="G361" s="54">
        <f t="shared" si="15"/>
        <v>47.805946415307524</v>
      </c>
    </row>
    <row r="362" spans="1:7" ht="12.75">
      <c r="A362" s="41"/>
      <c r="B362" s="7"/>
      <c r="C362" s="34" t="s">
        <v>77</v>
      </c>
      <c r="D362" s="55" t="s">
        <v>28</v>
      </c>
      <c r="E362" s="79">
        <v>67170</v>
      </c>
      <c r="F362" s="104">
        <v>30951.95</v>
      </c>
      <c r="G362" s="56">
        <f t="shared" si="15"/>
        <v>46.080020842638085</v>
      </c>
    </row>
    <row r="363" spans="1:7" ht="12.75">
      <c r="A363" s="41"/>
      <c r="B363" s="7"/>
      <c r="C363" s="34" t="s">
        <v>78</v>
      </c>
      <c r="D363" s="55" t="s">
        <v>29</v>
      </c>
      <c r="E363" s="79">
        <v>4690</v>
      </c>
      <c r="F363" s="104">
        <v>4676.88</v>
      </c>
      <c r="G363" s="56">
        <f t="shared" si="15"/>
        <v>99.72025586353945</v>
      </c>
    </row>
    <row r="364" spans="1:7" ht="12.75">
      <c r="A364" s="41"/>
      <c r="B364" s="7"/>
      <c r="C364" s="34" t="s">
        <v>79</v>
      </c>
      <c r="D364" s="55" t="s">
        <v>30</v>
      </c>
      <c r="E364" s="79">
        <v>14934</v>
      </c>
      <c r="F364" s="104">
        <v>6098.61</v>
      </c>
      <c r="G364" s="56">
        <f t="shared" si="15"/>
        <v>40.83708316593009</v>
      </c>
    </row>
    <row r="365" spans="1:7" ht="12.75">
      <c r="A365" s="41"/>
      <c r="B365" s="7"/>
      <c r="C365" s="34" t="s">
        <v>80</v>
      </c>
      <c r="D365" s="55" t="s">
        <v>40</v>
      </c>
      <c r="E365" s="79">
        <v>1900</v>
      </c>
      <c r="F365" s="104">
        <v>767.83</v>
      </c>
      <c r="G365" s="56">
        <f t="shared" si="15"/>
        <v>40.4121052631579</v>
      </c>
    </row>
    <row r="366" spans="1:7" ht="12.75">
      <c r="A366" s="41"/>
      <c r="B366" s="7"/>
      <c r="C366" s="34" t="s">
        <v>74</v>
      </c>
      <c r="D366" s="55" t="s">
        <v>26</v>
      </c>
      <c r="E366" s="79">
        <v>3263</v>
      </c>
      <c r="F366" s="104">
        <v>0</v>
      </c>
      <c r="G366" s="56">
        <f t="shared" si="15"/>
        <v>0</v>
      </c>
    </row>
    <row r="367" spans="1:7" ht="12.75">
      <c r="A367" s="41"/>
      <c r="B367" s="7"/>
      <c r="C367" s="34" t="s">
        <v>86</v>
      </c>
      <c r="D367" s="55" t="s">
        <v>58</v>
      </c>
      <c r="E367" s="79">
        <v>3630</v>
      </c>
      <c r="F367" s="104">
        <v>3201</v>
      </c>
      <c r="G367" s="56">
        <f t="shared" si="15"/>
        <v>88.18181818181819</v>
      </c>
    </row>
    <row r="368" spans="1:7" ht="12.75">
      <c r="A368" s="41"/>
      <c r="B368" s="7"/>
      <c r="C368" s="97"/>
      <c r="D368" s="59"/>
      <c r="E368" s="79"/>
      <c r="F368" s="104"/>
      <c r="G368" s="56"/>
    </row>
    <row r="369" spans="1:7" ht="12.75">
      <c r="A369" s="41"/>
      <c r="B369" s="7">
        <v>85415</v>
      </c>
      <c r="C369" s="97"/>
      <c r="D369" s="53" t="s">
        <v>152</v>
      </c>
      <c r="E369" s="82">
        <f>SUM(E370)</f>
        <v>50000</v>
      </c>
      <c r="F369" s="54">
        <f>SUM(F370)</f>
        <v>38830.2</v>
      </c>
      <c r="G369" s="54">
        <f>(F369*100)/E369</f>
        <v>77.6604</v>
      </c>
    </row>
    <row r="370" spans="1:7" ht="12.75">
      <c r="A370" s="41"/>
      <c r="B370" s="7"/>
      <c r="C370" s="97">
        <v>3240</v>
      </c>
      <c r="D370" s="55" t="s">
        <v>153</v>
      </c>
      <c r="E370" s="79">
        <v>50000</v>
      </c>
      <c r="F370" s="104">
        <v>38830.2</v>
      </c>
      <c r="G370" s="56">
        <f>(F370*100)/E370</f>
        <v>77.6604</v>
      </c>
    </row>
    <row r="371" spans="1:7" ht="12.75">
      <c r="A371" s="41"/>
      <c r="B371" s="7"/>
      <c r="C371" s="97"/>
      <c r="D371" s="60"/>
      <c r="E371" s="79"/>
      <c r="F371" s="105"/>
      <c r="G371" s="62"/>
    </row>
    <row r="372" spans="1:7" ht="12.75">
      <c r="A372" s="48">
        <v>900</v>
      </c>
      <c r="B372" s="4"/>
      <c r="C372" s="99"/>
      <c r="D372" s="69" t="s">
        <v>71</v>
      </c>
      <c r="E372" s="84">
        <f>E373+E379+E383+E386+E389+E392+E397</f>
        <v>9140688</v>
      </c>
      <c r="F372" s="65">
        <f>F373+F379+F383+F386+F389+F392+F397</f>
        <v>1104218.1400000001</v>
      </c>
      <c r="G372" s="65">
        <f>(F372*100)/E372</f>
        <v>12.080251946024196</v>
      </c>
    </row>
    <row r="373" spans="1:7" ht="12.75">
      <c r="A373" s="41"/>
      <c r="B373" s="5">
        <v>90001</v>
      </c>
      <c r="C373" s="43"/>
      <c r="D373" s="53" t="s">
        <v>90</v>
      </c>
      <c r="E373" s="82">
        <f>SUM(E374:E377)</f>
        <v>5435403</v>
      </c>
      <c r="F373" s="54">
        <f>SUM(F374:F377)</f>
        <v>51949.83</v>
      </c>
      <c r="G373" s="54">
        <f>(F373*100)/E373</f>
        <v>0.9557677691976105</v>
      </c>
    </row>
    <row r="374" spans="1:7" ht="12.75">
      <c r="A374" s="41"/>
      <c r="B374" s="5"/>
      <c r="C374" s="30">
        <v>4270</v>
      </c>
      <c r="D374" s="55" t="s">
        <v>23</v>
      </c>
      <c r="E374" s="85">
        <v>94600</v>
      </c>
      <c r="F374" s="104">
        <v>38479.94</v>
      </c>
      <c r="G374" s="56">
        <f>(F374*100)/E374</f>
        <v>40.67646934460888</v>
      </c>
    </row>
    <row r="375" spans="1:7" ht="12.75">
      <c r="A375" s="41"/>
      <c r="B375" s="7"/>
      <c r="C375" s="30">
        <v>6050</v>
      </c>
      <c r="D375" s="55" t="s">
        <v>21</v>
      </c>
      <c r="E375" s="79">
        <v>25000</v>
      </c>
      <c r="F375" s="104">
        <v>132</v>
      </c>
      <c r="G375" s="56">
        <f>(F375*100)/E375</f>
        <v>0.528</v>
      </c>
    </row>
    <row r="376" spans="1:7" ht="12.75">
      <c r="A376" s="41"/>
      <c r="B376" s="7"/>
      <c r="C376" s="30">
        <v>6058</v>
      </c>
      <c r="D376" s="55" t="s">
        <v>21</v>
      </c>
      <c r="E376" s="79">
        <v>3286184</v>
      </c>
      <c r="F376" s="104"/>
      <c r="G376" s="56"/>
    </row>
    <row r="377" spans="1:7" ht="12.75">
      <c r="A377" s="41"/>
      <c r="B377" s="7"/>
      <c r="C377" s="30">
        <v>6059</v>
      </c>
      <c r="D377" s="55" t="s">
        <v>21</v>
      </c>
      <c r="E377" s="79">
        <v>2029619</v>
      </c>
      <c r="F377" s="104">
        <v>13337.89</v>
      </c>
      <c r="G377" s="56">
        <f>(F377*100)/E377</f>
        <v>0.6571622555760466</v>
      </c>
    </row>
    <row r="378" spans="1:7" ht="12.75">
      <c r="A378" s="41"/>
      <c r="B378" s="7"/>
      <c r="C378" s="30"/>
      <c r="D378" s="55"/>
      <c r="E378" s="79"/>
      <c r="F378" s="104"/>
      <c r="G378" s="56"/>
    </row>
    <row r="379" spans="1:7" ht="12.75">
      <c r="A379" s="41"/>
      <c r="B379" s="5">
        <v>90002</v>
      </c>
      <c r="C379" s="43"/>
      <c r="D379" s="53" t="s">
        <v>91</v>
      </c>
      <c r="E379" s="82">
        <f>SUM(E380+E381)</f>
        <v>90000</v>
      </c>
      <c r="F379" s="54">
        <f>SUM(F380+F381)</f>
        <v>9732.51</v>
      </c>
      <c r="G379" s="54">
        <f>(F379*100)/E379</f>
        <v>10.8139</v>
      </c>
    </row>
    <row r="380" spans="1:7" ht="12.75">
      <c r="A380" s="41"/>
      <c r="B380" s="5"/>
      <c r="C380" s="30">
        <v>4210</v>
      </c>
      <c r="D380" s="55" t="s">
        <v>26</v>
      </c>
      <c r="E380" s="85">
        <v>40000</v>
      </c>
      <c r="F380" s="56">
        <v>0</v>
      </c>
      <c r="G380" s="56">
        <f>(F380*100)/E380</f>
        <v>0</v>
      </c>
    </row>
    <row r="381" spans="1:7" ht="12.75">
      <c r="A381" s="41"/>
      <c r="B381" s="7"/>
      <c r="C381" s="30">
        <v>6050</v>
      </c>
      <c r="D381" s="55" t="s">
        <v>21</v>
      </c>
      <c r="E381" s="79">
        <v>50000</v>
      </c>
      <c r="F381" s="104">
        <v>9732.51</v>
      </c>
      <c r="G381" s="56">
        <f>(F381*100)/E381</f>
        <v>19.46502</v>
      </c>
    </row>
    <row r="382" spans="1:7" ht="12.75">
      <c r="A382" s="41"/>
      <c r="B382" s="7"/>
      <c r="C382" s="97"/>
      <c r="D382" s="57"/>
      <c r="E382" s="79"/>
      <c r="F382" s="104"/>
      <c r="G382" s="56"/>
    </row>
    <row r="383" spans="1:7" ht="12.75">
      <c r="A383" s="41"/>
      <c r="B383" s="5">
        <v>90003</v>
      </c>
      <c r="C383" s="97"/>
      <c r="D383" s="53" t="s">
        <v>50</v>
      </c>
      <c r="E383" s="82">
        <f>SUM(E384)</f>
        <v>769300</v>
      </c>
      <c r="F383" s="54">
        <f>SUM(F384)</f>
        <v>284171.43</v>
      </c>
      <c r="G383" s="54">
        <f>(F383*100)/E383</f>
        <v>36.938961393474585</v>
      </c>
    </row>
    <row r="384" spans="1:7" ht="12.75">
      <c r="A384" s="41"/>
      <c r="B384" s="7"/>
      <c r="C384" s="97">
        <v>4300</v>
      </c>
      <c r="D384" s="55" t="s">
        <v>24</v>
      </c>
      <c r="E384" s="79">
        <v>769300</v>
      </c>
      <c r="F384" s="104">
        <v>284171.43</v>
      </c>
      <c r="G384" s="56">
        <f>(F384*100)/E384</f>
        <v>36.938961393474585</v>
      </c>
    </row>
    <row r="385" spans="1:7" ht="12.75">
      <c r="A385" s="41"/>
      <c r="B385" s="7"/>
      <c r="C385" s="97"/>
      <c r="D385" s="57"/>
      <c r="E385" s="79"/>
      <c r="F385" s="104"/>
      <c r="G385" s="56"/>
    </row>
    <row r="386" spans="1:7" ht="12.75">
      <c r="A386" s="41"/>
      <c r="B386" s="5">
        <v>90004</v>
      </c>
      <c r="C386" s="97"/>
      <c r="D386" s="53" t="s">
        <v>51</v>
      </c>
      <c r="E386" s="82">
        <f>SUM(E387)</f>
        <v>175000</v>
      </c>
      <c r="F386" s="54">
        <f>SUM(F387)</f>
        <v>65353.94</v>
      </c>
      <c r="G386" s="54">
        <f>(F386*100)/E386</f>
        <v>37.34510857142857</v>
      </c>
    </row>
    <row r="387" spans="1:7" ht="12.75">
      <c r="A387" s="41"/>
      <c r="B387" s="7"/>
      <c r="C387" s="97">
        <v>4300</v>
      </c>
      <c r="D387" s="55" t="s">
        <v>24</v>
      </c>
      <c r="E387" s="79">
        <v>175000</v>
      </c>
      <c r="F387" s="104">
        <v>65353.94</v>
      </c>
      <c r="G387" s="56">
        <f>(F387*100)/E387</f>
        <v>37.34510857142857</v>
      </c>
    </row>
    <row r="388" spans="1:7" ht="12.75">
      <c r="A388" s="41"/>
      <c r="B388" s="7"/>
      <c r="C388" s="97"/>
      <c r="D388" s="55"/>
      <c r="E388" s="79"/>
      <c r="F388" s="104"/>
      <c r="G388" s="56"/>
    </row>
    <row r="389" spans="1:7" ht="12.75">
      <c r="A389" s="41"/>
      <c r="B389" s="5">
        <v>90013</v>
      </c>
      <c r="C389" s="43"/>
      <c r="D389" s="53" t="s">
        <v>52</v>
      </c>
      <c r="E389" s="82">
        <f>SUM(E390)</f>
        <v>50000</v>
      </c>
      <c r="F389" s="54">
        <f>SUM(F390)</f>
        <v>24868.7</v>
      </c>
      <c r="G389" s="54">
        <f>(F389*100)/E389</f>
        <v>49.7374</v>
      </c>
    </row>
    <row r="390" spans="1:7" ht="12.75">
      <c r="A390" s="41"/>
      <c r="B390" s="7"/>
      <c r="C390" s="97">
        <v>4300</v>
      </c>
      <c r="D390" s="55" t="s">
        <v>24</v>
      </c>
      <c r="E390" s="79">
        <v>50000</v>
      </c>
      <c r="F390" s="104">
        <v>24868.7</v>
      </c>
      <c r="G390" s="56">
        <f>(F390*100)/E390</f>
        <v>49.7374</v>
      </c>
    </row>
    <row r="391" spans="1:7" ht="12.75">
      <c r="A391" s="41"/>
      <c r="B391" s="7"/>
      <c r="C391" s="97"/>
      <c r="D391" s="57"/>
      <c r="E391" s="79"/>
      <c r="F391" s="104"/>
      <c r="G391" s="56"/>
    </row>
    <row r="392" spans="1:7" ht="12.75">
      <c r="A392" s="41"/>
      <c r="B392" s="5">
        <v>90015</v>
      </c>
      <c r="C392" s="97"/>
      <c r="D392" s="53" t="s">
        <v>18</v>
      </c>
      <c r="E392" s="82">
        <f>SUM(E393:E395)</f>
        <v>960000</v>
      </c>
      <c r="F392" s="54">
        <f>SUM(F393:F395)</f>
        <v>470146.24</v>
      </c>
      <c r="G392" s="54">
        <f>(F392*100)/E392</f>
        <v>48.97356666666666</v>
      </c>
    </row>
    <row r="393" spans="1:7" ht="12.75">
      <c r="A393" s="41"/>
      <c r="B393" s="7"/>
      <c r="C393" s="30">
        <v>4260</v>
      </c>
      <c r="D393" s="60" t="s">
        <v>35</v>
      </c>
      <c r="E393" s="79">
        <v>800000</v>
      </c>
      <c r="F393" s="104">
        <v>421102.24</v>
      </c>
      <c r="G393" s="56">
        <f>(F393*100)/E393</f>
        <v>52.63778</v>
      </c>
    </row>
    <row r="394" spans="1:7" ht="12.75">
      <c r="A394" s="41"/>
      <c r="B394" s="7"/>
      <c r="C394" s="30">
        <v>4270</v>
      </c>
      <c r="D394" s="60" t="s">
        <v>23</v>
      </c>
      <c r="E394" s="79">
        <v>110000</v>
      </c>
      <c r="F394" s="104">
        <v>48656.04</v>
      </c>
      <c r="G394" s="56">
        <f>(F394*100)/E394</f>
        <v>44.232763636363636</v>
      </c>
    </row>
    <row r="395" spans="1:7" ht="12.75">
      <c r="A395" s="41"/>
      <c r="B395" s="7"/>
      <c r="C395" s="30">
        <v>6050</v>
      </c>
      <c r="D395" s="55" t="s">
        <v>21</v>
      </c>
      <c r="E395" s="79">
        <v>50000</v>
      </c>
      <c r="F395" s="104">
        <v>387.96</v>
      </c>
      <c r="G395" s="56">
        <f>(F395*100)/E395</f>
        <v>0.77592</v>
      </c>
    </row>
    <row r="396" spans="1:7" ht="12.75">
      <c r="A396" s="41"/>
      <c r="B396" s="7"/>
      <c r="C396" s="30"/>
      <c r="D396" s="60"/>
      <c r="E396" s="79"/>
      <c r="F396" s="104"/>
      <c r="G396" s="56"/>
    </row>
    <row r="397" spans="1:7" ht="12.75">
      <c r="A397" s="41"/>
      <c r="B397" s="5">
        <v>90095</v>
      </c>
      <c r="C397" s="43"/>
      <c r="D397" s="58" t="s">
        <v>4</v>
      </c>
      <c r="E397" s="82">
        <f>SUM(E398:E403)</f>
        <v>1660985</v>
      </c>
      <c r="F397" s="54">
        <f>SUM(F398:F403)</f>
        <v>197995.49000000002</v>
      </c>
      <c r="G397" s="54">
        <f aca="true" t="shared" si="16" ref="G397:G403">(F397*100)/E397</f>
        <v>11.920365927446667</v>
      </c>
    </row>
    <row r="398" spans="1:7" ht="25.5">
      <c r="A398" s="41"/>
      <c r="B398" s="5"/>
      <c r="C398" s="34" t="s">
        <v>96</v>
      </c>
      <c r="D398" s="66" t="s">
        <v>97</v>
      </c>
      <c r="E398" s="85">
        <v>5000</v>
      </c>
      <c r="F398" s="104">
        <v>5000</v>
      </c>
      <c r="G398" s="56">
        <f t="shared" si="16"/>
        <v>100</v>
      </c>
    </row>
    <row r="399" spans="1:7" ht="12.75">
      <c r="A399" s="41"/>
      <c r="B399" s="5"/>
      <c r="C399" s="34" t="s">
        <v>148</v>
      </c>
      <c r="D399" s="55" t="s">
        <v>139</v>
      </c>
      <c r="E399" s="85">
        <v>76</v>
      </c>
      <c r="F399" s="104">
        <v>76</v>
      </c>
      <c r="G399" s="56">
        <f t="shared" si="16"/>
        <v>100</v>
      </c>
    </row>
    <row r="400" spans="1:7" ht="12.75">
      <c r="A400" s="41"/>
      <c r="B400" s="5"/>
      <c r="C400" s="34" t="s">
        <v>81</v>
      </c>
      <c r="D400" s="55" t="s">
        <v>35</v>
      </c>
      <c r="E400" s="85">
        <v>30000</v>
      </c>
      <c r="F400" s="104">
        <v>18556.76</v>
      </c>
      <c r="G400" s="56">
        <f t="shared" si="16"/>
        <v>61.85586666666666</v>
      </c>
    </row>
    <row r="401" spans="1:7" ht="12.75">
      <c r="A401" s="41"/>
      <c r="B401" s="7"/>
      <c r="C401" s="97">
        <v>4300</v>
      </c>
      <c r="D401" s="60" t="s">
        <v>24</v>
      </c>
      <c r="E401" s="79">
        <v>450709</v>
      </c>
      <c r="F401" s="104">
        <v>168409.79</v>
      </c>
      <c r="G401" s="56">
        <f t="shared" si="16"/>
        <v>37.3655263152056</v>
      </c>
    </row>
    <row r="402" spans="1:7" ht="12.75">
      <c r="A402" s="41"/>
      <c r="B402" s="7"/>
      <c r="C402" s="34" t="s">
        <v>82</v>
      </c>
      <c r="D402" s="55" t="s">
        <v>36</v>
      </c>
      <c r="E402" s="79">
        <v>1700</v>
      </c>
      <c r="F402" s="104">
        <v>0</v>
      </c>
      <c r="G402" s="56">
        <f t="shared" si="16"/>
        <v>0</v>
      </c>
    </row>
    <row r="403" spans="1:7" ht="12.75">
      <c r="A403" s="41"/>
      <c r="B403" s="7"/>
      <c r="C403" s="30">
        <v>6050</v>
      </c>
      <c r="D403" s="55" t="s">
        <v>21</v>
      </c>
      <c r="E403" s="79">
        <v>1173500</v>
      </c>
      <c r="F403" s="104">
        <v>5952.94</v>
      </c>
      <c r="G403" s="56">
        <f t="shared" si="16"/>
        <v>0.5072807839795483</v>
      </c>
    </row>
    <row r="404" spans="1:7" ht="12.75">
      <c r="A404" s="42"/>
      <c r="B404" s="6"/>
      <c r="C404" s="30"/>
      <c r="D404" s="70"/>
      <c r="E404" s="83"/>
      <c r="F404" s="105"/>
      <c r="G404" s="62"/>
    </row>
    <row r="405" spans="1:7" ht="12.75">
      <c r="A405" s="41">
        <v>921</v>
      </c>
      <c r="B405" s="7"/>
      <c r="C405" s="99"/>
      <c r="D405" s="67" t="s">
        <v>53</v>
      </c>
      <c r="E405" s="81">
        <f>E406+E410+E413</f>
        <v>2499950</v>
      </c>
      <c r="F405" s="63">
        <f>F406+F410+F413</f>
        <v>965729.4299999999</v>
      </c>
      <c r="G405" s="65">
        <f>(F405*100)/E405</f>
        <v>38.62994979899598</v>
      </c>
    </row>
    <row r="406" spans="1:7" ht="12.75">
      <c r="A406" s="41"/>
      <c r="B406" s="5">
        <v>92109</v>
      </c>
      <c r="C406" s="43"/>
      <c r="D406" s="58" t="s">
        <v>54</v>
      </c>
      <c r="E406" s="82">
        <f>SUM(E407+E408)</f>
        <v>1133950</v>
      </c>
      <c r="F406" s="54">
        <f>SUM(F407+F408)</f>
        <v>359640</v>
      </c>
      <c r="G406" s="54">
        <f>(F406*100)/E406</f>
        <v>31.71568411305613</v>
      </c>
    </row>
    <row r="407" spans="1:7" ht="25.5">
      <c r="A407" s="41"/>
      <c r="B407" s="7"/>
      <c r="C407" s="97">
        <v>2480</v>
      </c>
      <c r="D407" s="60" t="s">
        <v>154</v>
      </c>
      <c r="E407" s="79">
        <v>719300</v>
      </c>
      <c r="F407" s="104">
        <v>359640</v>
      </c>
      <c r="G407" s="56">
        <f>(F407*100)/E407</f>
        <v>49.99860975948839</v>
      </c>
    </row>
    <row r="408" spans="1:7" ht="12.75">
      <c r="A408" s="41"/>
      <c r="B408" s="7"/>
      <c r="C408" s="34" t="s">
        <v>75</v>
      </c>
      <c r="D408" s="55" t="s">
        <v>133</v>
      </c>
      <c r="E408" s="79">
        <v>414650</v>
      </c>
      <c r="F408" s="104">
        <v>0</v>
      </c>
      <c r="G408" s="56">
        <f>(F408*100)/E408</f>
        <v>0</v>
      </c>
    </row>
    <row r="409" spans="1:7" ht="12.75">
      <c r="A409" s="41"/>
      <c r="B409" s="7"/>
      <c r="C409" s="97"/>
      <c r="D409" s="60"/>
      <c r="E409" s="79"/>
      <c r="F409" s="104"/>
      <c r="G409" s="56"/>
    </row>
    <row r="410" spans="1:7" ht="12.75">
      <c r="A410" s="41"/>
      <c r="B410" s="5">
        <v>92116</v>
      </c>
      <c r="C410" s="43"/>
      <c r="D410" s="58" t="s">
        <v>55</v>
      </c>
      <c r="E410" s="82">
        <f>SUM(E411:E411)</f>
        <v>920000</v>
      </c>
      <c r="F410" s="54">
        <f>SUM(F411)</f>
        <v>459996</v>
      </c>
      <c r="G410" s="54">
        <f>(F410*100)/E410</f>
        <v>49.99956521739131</v>
      </c>
    </row>
    <row r="411" spans="1:7" ht="25.5">
      <c r="A411" s="41"/>
      <c r="B411" s="7"/>
      <c r="C411" s="97">
        <v>2480</v>
      </c>
      <c r="D411" s="60" t="s">
        <v>154</v>
      </c>
      <c r="E411" s="79">
        <v>920000</v>
      </c>
      <c r="F411" s="104">
        <v>459996</v>
      </c>
      <c r="G411" s="56">
        <f>(F411*100)/E411</f>
        <v>49.99956521739131</v>
      </c>
    </row>
    <row r="412" spans="1:7" ht="12.75">
      <c r="A412" s="41"/>
      <c r="B412" s="7"/>
      <c r="C412" s="97"/>
      <c r="D412" s="60"/>
      <c r="E412" s="79"/>
      <c r="F412" s="104"/>
      <c r="G412" s="56"/>
    </row>
    <row r="413" spans="1:7" ht="12.75">
      <c r="A413" s="41"/>
      <c r="B413" s="5">
        <v>92195</v>
      </c>
      <c r="C413" s="43"/>
      <c r="D413" s="58" t="s">
        <v>4</v>
      </c>
      <c r="E413" s="82">
        <f>SUM(E414:E419)</f>
        <v>446000</v>
      </c>
      <c r="F413" s="54">
        <f>SUM(F414:F419)</f>
        <v>146093.43</v>
      </c>
      <c r="G413" s="54">
        <f aca="true" t="shared" si="17" ref="G413:G419">(F413*100)/E413</f>
        <v>32.75637443946189</v>
      </c>
    </row>
    <row r="414" spans="1:7" ht="25.5">
      <c r="A414" s="41"/>
      <c r="B414" s="5"/>
      <c r="C414" s="34" t="s">
        <v>96</v>
      </c>
      <c r="D414" s="66" t="s">
        <v>97</v>
      </c>
      <c r="E414" s="85">
        <v>150000</v>
      </c>
      <c r="F414" s="56">
        <v>40000</v>
      </c>
      <c r="G414" s="56">
        <f t="shared" si="17"/>
        <v>26.666666666666668</v>
      </c>
    </row>
    <row r="415" spans="1:7" ht="25.5">
      <c r="A415" s="41"/>
      <c r="B415" s="5"/>
      <c r="C415" s="34" t="s">
        <v>159</v>
      </c>
      <c r="D415" s="66" t="s">
        <v>160</v>
      </c>
      <c r="E415" s="85">
        <v>5000</v>
      </c>
      <c r="F415" s="56">
        <v>0</v>
      </c>
      <c r="G415" s="56">
        <f t="shared" si="17"/>
        <v>0</v>
      </c>
    </row>
    <row r="416" spans="1:7" ht="12.75">
      <c r="A416" s="41"/>
      <c r="B416" s="5"/>
      <c r="C416" s="34" t="s">
        <v>148</v>
      </c>
      <c r="D416" s="55" t="s">
        <v>139</v>
      </c>
      <c r="E416" s="85">
        <v>10000</v>
      </c>
      <c r="F416" s="104">
        <v>397.1</v>
      </c>
      <c r="G416" s="56">
        <f t="shared" si="17"/>
        <v>3.971</v>
      </c>
    </row>
    <row r="417" spans="1:7" ht="12.75">
      <c r="A417" s="41"/>
      <c r="B417" s="7"/>
      <c r="C417" s="97">
        <v>4210</v>
      </c>
      <c r="D417" s="60" t="s">
        <v>26</v>
      </c>
      <c r="E417" s="79">
        <v>35000</v>
      </c>
      <c r="F417" s="104">
        <v>26336.9</v>
      </c>
      <c r="G417" s="56">
        <f t="shared" si="17"/>
        <v>75.24828571428571</v>
      </c>
    </row>
    <row r="418" spans="1:7" ht="12.75">
      <c r="A418" s="41"/>
      <c r="B418" s="7"/>
      <c r="C418" s="97">
        <v>4300</v>
      </c>
      <c r="D418" s="60" t="s">
        <v>24</v>
      </c>
      <c r="E418" s="79">
        <v>245000</v>
      </c>
      <c r="F418" s="104">
        <v>79219.43</v>
      </c>
      <c r="G418" s="56">
        <f t="shared" si="17"/>
        <v>32.33446122448979</v>
      </c>
    </row>
    <row r="419" spans="1:7" ht="12.75">
      <c r="A419" s="41"/>
      <c r="B419" s="7"/>
      <c r="C419" s="97">
        <v>4430</v>
      </c>
      <c r="D419" s="55" t="s">
        <v>36</v>
      </c>
      <c r="E419" s="79">
        <v>1000</v>
      </c>
      <c r="F419" s="104">
        <v>140</v>
      </c>
      <c r="G419" s="56">
        <f t="shared" si="17"/>
        <v>14</v>
      </c>
    </row>
    <row r="420" spans="1:7" ht="12.75">
      <c r="A420" s="42"/>
      <c r="B420" s="6"/>
      <c r="C420" s="98"/>
      <c r="D420" s="61"/>
      <c r="E420" s="83"/>
      <c r="F420" s="105"/>
      <c r="G420" s="62"/>
    </row>
    <row r="421" spans="1:7" ht="12.75">
      <c r="A421" s="48">
        <v>926</v>
      </c>
      <c r="B421" s="4"/>
      <c r="C421" s="97"/>
      <c r="D421" s="69" t="s">
        <v>19</v>
      </c>
      <c r="E421" s="84">
        <f>E425+E428+E422</f>
        <v>1904635</v>
      </c>
      <c r="F421" s="65">
        <f>F425+F428+F422</f>
        <v>808018.47</v>
      </c>
      <c r="G421" s="65">
        <f>(F421*100)/E421</f>
        <v>42.42379616041919</v>
      </c>
    </row>
    <row r="422" spans="1:7" ht="12.75">
      <c r="A422" s="41"/>
      <c r="B422" s="5">
        <v>92601</v>
      </c>
      <c r="C422" s="43"/>
      <c r="D422" s="53" t="s">
        <v>155</v>
      </c>
      <c r="E422" s="82">
        <f>SUM(E423)</f>
        <v>185000</v>
      </c>
      <c r="F422" s="54">
        <f>SUM(F423)</f>
        <v>21903.21</v>
      </c>
      <c r="G422" s="54">
        <f>(F422*100)/E422</f>
        <v>11.839572972972974</v>
      </c>
    </row>
    <row r="423" spans="1:7" ht="12.75">
      <c r="A423" s="41"/>
      <c r="B423" s="7"/>
      <c r="C423" s="30">
        <v>6050</v>
      </c>
      <c r="D423" s="55" t="s">
        <v>21</v>
      </c>
      <c r="E423" s="85">
        <v>185000</v>
      </c>
      <c r="F423" s="56">
        <v>21903.21</v>
      </c>
      <c r="G423" s="56">
        <f>(F423*100)/E423</f>
        <v>11.839572972972974</v>
      </c>
    </row>
    <row r="424" spans="1:7" ht="12.75">
      <c r="A424" s="41"/>
      <c r="B424" s="7"/>
      <c r="C424" s="97"/>
      <c r="D424" s="57"/>
      <c r="E424" s="81"/>
      <c r="F424" s="63"/>
      <c r="G424" s="63"/>
    </row>
    <row r="425" spans="1:7" ht="12.75">
      <c r="A425" s="41"/>
      <c r="B425" s="5">
        <v>92604</v>
      </c>
      <c r="C425" s="43"/>
      <c r="D425" s="53" t="s">
        <v>72</v>
      </c>
      <c r="E425" s="82">
        <f>SUM(E426)</f>
        <v>1460000</v>
      </c>
      <c r="F425" s="54">
        <f>SUM(F426)</f>
        <v>729995</v>
      </c>
      <c r="G425" s="54">
        <f>(F425*100)/E425</f>
        <v>49.99965753424657</v>
      </c>
    </row>
    <row r="426" spans="1:7" ht="12.75">
      <c r="A426" s="41"/>
      <c r="B426" s="7"/>
      <c r="C426" s="97">
        <v>2650</v>
      </c>
      <c r="D426" s="60" t="s">
        <v>119</v>
      </c>
      <c r="E426" s="79">
        <v>1460000</v>
      </c>
      <c r="F426" s="104">
        <v>729995</v>
      </c>
      <c r="G426" s="56">
        <f>(F426*100)/E426</f>
        <v>49.99965753424657</v>
      </c>
    </row>
    <row r="427" spans="1:7" ht="12.75">
      <c r="A427" s="41"/>
      <c r="B427" s="7"/>
      <c r="C427" s="97"/>
      <c r="D427" s="59"/>
      <c r="E427" s="79"/>
      <c r="F427" s="104"/>
      <c r="G427" s="56"/>
    </row>
    <row r="428" spans="1:7" ht="12.75">
      <c r="A428" s="41"/>
      <c r="B428" s="5">
        <v>92695</v>
      </c>
      <c r="C428" s="43"/>
      <c r="D428" s="53" t="s">
        <v>4</v>
      </c>
      <c r="E428" s="82">
        <f>SUM(E429:E432)</f>
        <v>259635</v>
      </c>
      <c r="F428" s="54">
        <f>SUM(F429:F432)</f>
        <v>56120.26</v>
      </c>
      <c r="G428" s="54">
        <f>(F428*100)/E428</f>
        <v>21.615059602904076</v>
      </c>
    </row>
    <row r="429" spans="1:9" ht="25.5">
      <c r="A429" s="41"/>
      <c r="B429" s="5"/>
      <c r="C429" s="34" t="s">
        <v>96</v>
      </c>
      <c r="D429" s="66" t="s">
        <v>97</v>
      </c>
      <c r="E429" s="85">
        <v>52000</v>
      </c>
      <c r="F429" s="104">
        <v>33000</v>
      </c>
      <c r="G429" s="56">
        <f>(F429*100)/E429</f>
        <v>63.46153846153846</v>
      </c>
      <c r="I429" t="s">
        <v>93</v>
      </c>
    </row>
    <row r="430" spans="1:7" ht="25.5">
      <c r="A430" s="41"/>
      <c r="B430" s="5"/>
      <c r="C430" s="34" t="s">
        <v>159</v>
      </c>
      <c r="D430" s="66" t="s">
        <v>160</v>
      </c>
      <c r="E430" s="85">
        <v>2000</v>
      </c>
      <c r="F430" s="104">
        <v>0</v>
      </c>
      <c r="G430" s="56">
        <f>(F430*100)/E430</f>
        <v>0</v>
      </c>
    </row>
    <row r="431" spans="1:7" ht="12.75">
      <c r="A431" s="41"/>
      <c r="B431" s="7"/>
      <c r="C431" s="97">
        <v>4210</v>
      </c>
      <c r="D431" s="60" t="s">
        <v>101</v>
      </c>
      <c r="E431" s="79">
        <v>7000</v>
      </c>
      <c r="F431" s="104">
        <v>2681.54</v>
      </c>
      <c r="G431" s="56">
        <f>(F431*100)/E431</f>
        <v>38.30771428571428</v>
      </c>
    </row>
    <row r="432" spans="1:7" ht="12.75">
      <c r="A432" s="41"/>
      <c r="B432" s="7"/>
      <c r="C432" s="97">
        <v>4300</v>
      </c>
      <c r="D432" s="59" t="s">
        <v>24</v>
      </c>
      <c r="E432" s="79">
        <v>198635</v>
      </c>
      <c r="F432" s="104">
        <v>20438.72</v>
      </c>
      <c r="G432" s="56">
        <f>(F432*100)/E432</f>
        <v>10.289586427366778</v>
      </c>
    </row>
    <row r="433" spans="1:7" ht="13.5" thickBot="1">
      <c r="A433" s="49"/>
      <c r="B433" s="50"/>
      <c r="C433" s="100"/>
      <c r="D433" s="71"/>
      <c r="E433" s="86"/>
      <c r="F433" s="108"/>
      <c r="G433" s="72"/>
    </row>
    <row r="434" spans="1:7" ht="17.25" thickBot="1" thickTop="1">
      <c r="A434" s="89"/>
      <c r="B434" s="90"/>
      <c r="C434" s="91"/>
      <c r="D434" s="92" t="s">
        <v>88</v>
      </c>
      <c r="E434" s="93">
        <f>E11+E18+E28+E39+E48+E94+E99+E131+E137+E144+E148+E261+E285+E360+E372+E405+E421</f>
        <v>70039253</v>
      </c>
      <c r="F434" s="109">
        <f>F11+F18+F28+F39+F48+F94+F99+F131+F137+F148+F261+F285+F360+F372+F405+F421</f>
        <v>26208964.280000005</v>
      </c>
      <c r="G434" s="94">
        <f>(F434*100)/E434</f>
        <v>37.42039378975102</v>
      </c>
    </row>
    <row r="435" spans="1:7" ht="12.75" customHeight="1">
      <c r="A435" s="16"/>
      <c r="B435" s="16"/>
      <c r="C435" s="16"/>
      <c r="D435" s="16"/>
      <c r="E435" s="16"/>
      <c r="F435" s="17"/>
      <c r="G435" t="s">
        <v>93</v>
      </c>
    </row>
    <row r="436" spans="1:6" ht="12.75">
      <c r="A436" s="3"/>
      <c r="B436" s="1"/>
      <c r="F436" s="18"/>
    </row>
    <row r="437" spans="1:6" ht="12.75">
      <c r="A437" s="3"/>
      <c r="B437" s="1"/>
      <c r="F437" s="18"/>
    </row>
    <row r="438" spans="1:6" ht="12.75">
      <c r="A438" s="3"/>
      <c r="B438" s="1"/>
      <c r="F438" s="18"/>
    </row>
    <row r="439" spans="1:6" ht="12.75">
      <c r="A439" s="3"/>
      <c r="B439" s="1"/>
      <c r="F439" s="18"/>
    </row>
    <row r="440" spans="1:6" ht="12.75">
      <c r="A440" s="3"/>
      <c r="B440" s="1"/>
      <c r="F440" s="18"/>
    </row>
    <row r="441" spans="1:6" ht="12.75">
      <c r="A441" s="3"/>
      <c r="B441" s="1"/>
      <c r="F441" s="18"/>
    </row>
    <row r="442" spans="1:6" ht="12.75">
      <c r="A442" s="3"/>
      <c r="B442" s="1"/>
      <c r="F442" s="18"/>
    </row>
    <row r="443" spans="1:6" ht="12.75">
      <c r="A443" s="3"/>
      <c r="B443" s="1"/>
      <c r="F443" s="18"/>
    </row>
    <row r="444" spans="1:6" ht="12.75">
      <c r="A444" s="3"/>
      <c r="B444" s="1"/>
      <c r="F444" s="18"/>
    </row>
    <row r="445" spans="1:6" ht="12.75">
      <c r="A445" s="3"/>
      <c r="B445" s="1"/>
      <c r="F445" s="18"/>
    </row>
    <row r="446" spans="1:6" ht="12.75">
      <c r="A446" s="3"/>
      <c r="B446" s="1"/>
      <c r="F446" s="18"/>
    </row>
    <row r="447" spans="1:6" ht="12.75">
      <c r="A447" s="3"/>
      <c r="B447" s="1"/>
      <c r="F447" s="18"/>
    </row>
    <row r="448" spans="1:6" ht="12.75">
      <c r="A448" s="3"/>
      <c r="B448" s="1"/>
      <c r="F448" s="18"/>
    </row>
    <row r="449" spans="1:6" ht="12.75">
      <c r="A449" s="1"/>
      <c r="B449" s="1"/>
      <c r="F449" s="18"/>
    </row>
    <row r="450" ht="12.75">
      <c r="F450" s="18"/>
    </row>
  </sheetData>
  <mergeCells count="5">
    <mergeCell ref="G9:G10"/>
    <mergeCell ref="B5:F5"/>
    <mergeCell ref="D9:D10"/>
    <mergeCell ref="E9:E10"/>
    <mergeCell ref="F9:F10"/>
  </mergeCells>
  <printOptions horizontalCentered="1"/>
  <pageMargins left="0.5905511811023623" right="0.1968503937007874" top="0.1968503937007874" bottom="0.7874015748031497" header="0.5118110236220472" footer="0.5118110236220472"/>
  <pageSetup firstPageNumber="1" useFirstPageNumber="1" fitToHeight="7" horizontalDpi="600" verticalDpi="600" orientation="portrait" paperSize="9" scale="85" r:id="rId4"/>
  <headerFooter alignWithMargins="0">
    <oddFooter>&amp;R&amp;P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2006-08-04T11:23:21Z</cp:lastPrinted>
  <dcterms:created xsi:type="dcterms:W3CDTF">2000-11-02T08:00:54Z</dcterms:created>
  <dcterms:modified xsi:type="dcterms:W3CDTF">2006-08-04T11:24:03Z</dcterms:modified>
  <cp:category/>
  <cp:version/>
  <cp:contentType/>
  <cp:contentStatus/>
</cp:coreProperties>
</file>