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'Arkusz1'!$A$9:$A$16</definedName>
    <definedName name="_xlnm.Print_Area" localSheetId="0">'Arkusz1'!$A$1:$G$170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<sst xmlns="http://schemas.openxmlformats.org/spreadsheetml/2006/main" count="204" uniqueCount="121">
  <si>
    <t>Dział</t>
  </si>
  <si>
    <t>Rozdz.</t>
  </si>
  <si>
    <t>Treść</t>
  </si>
  <si>
    <t>Pozostała działalność</t>
  </si>
  <si>
    <t>Wpływy z usług</t>
  </si>
  <si>
    <t>Wpływy z opłaty eksploatacyjnej</t>
  </si>
  <si>
    <t>Gospodarka mieszkaniowa</t>
  </si>
  <si>
    <t>Gospodarka gruntami i nieruchomościami</t>
  </si>
  <si>
    <t>Administracja publiczna</t>
  </si>
  <si>
    <t>Urzędy wojewódzkie</t>
  </si>
  <si>
    <t>Grzywny,mandaty i inne kary pien.od ludności</t>
  </si>
  <si>
    <t>Straż Miejska</t>
  </si>
  <si>
    <t>Doch.od os.pr.,od os.fizycznych i od innych jedn.nie pos.osobow.prawnej</t>
  </si>
  <si>
    <t>Wpływy z podatku dochodowego od osób fizycznych.</t>
  </si>
  <si>
    <t>010</t>
  </si>
  <si>
    <t>Klasyfikacja budżet.</t>
  </si>
  <si>
    <t>Wpływy z pod.roln.,p.leśn.,p.od czynności cywilnopr. oraz pod.i opł.lok.od os.pr.i innych jedn.org.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</si>
  <si>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</si>
  <si>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</si>
  <si>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</si>
  <si>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</si>
  <si>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</si>
  <si>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</si>
  <si>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</si>
  <si>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</si>
  <si>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</si>
  <si>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</si>
  <si>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</si>
  <si>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</si>
  <si>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</si>
  <si>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</si>
  <si>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01022</t>
  </si>
  <si>
    <t>Zwalczanie chorób zakaźnych zwierząt oraz bad.mon.poz.chem. i biol.w tkankach zwierz. i prod.poch.zwierz.</t>
  </si>
  <si>
    <t>Wpływy z różnych opłat</t>
  </si>
  <si>
    <t>Pozostałe odsetki</t>
  </si>
  <si>
    <t>Urzędy gmin</t>
  </si>
  <si>
    <t>Podatek od czynności cywilnoprawnych</t>
  </si>
  <si>
    <t>Różne rozlczenia finansowe</t>
  </si>
  <si>
    <t>Usługi opiekuńcze i specjalistyczne usługi opiek.</t>
  </si>
  <si>
    <t>Dot.cel.otrz.z b.p. na real.zad.bież.z zakr.admin.rząd.oraz innych zad.zlec.gminie ustawami</t>
  </si>
  <si>
    <t>Dochody z najmu i dzierż.skł.maj.S.P.lub jedn.sam.ter.oraz innych umów o pod.char.</t>
  </si>
  <si>
    <t>Oświata i wychowanie</t>
  </si>
  <si>
    <t>Szkoły podstawowe</t>
  </si>
  <si>
    <t>Podatek od działalności gospodarczej osób fiz., opł.w formie karty podatkowej</t>
  </si>
  <si>
    <t>Gospodarka komunalna i ochrona środowiska</t>
  </si>
  <si>
    <t>Dotacje cel.otrz.z b.p. na realiz. własnych zad.bieżących gmin</t>
  </si>
  <si>
    <t>Urzędy nacz.org.wł. państw.,kontroli i ochr.prawa oraz sądownictwa</t>
  </si>
  <si>
    <t xml:space="preserve">Urzędy nacz.org.wł. państw.,kontroli i ochr.prawa </t>
  </si>
  <si>
    <t>Przedszkola</t>
  </si>
  <si>
    <t xml:space="preserve">         Ogółem</t>
  </si>
  <si>
    <t>Plan</t>
  </si>
  <si>
    <t>wykonanie</t>
  </si>
  <si>
    <t>procent</t>
  </si>
  <si>
    <t>Rolnictwo i łowiectwo</t>
  </si>
  <si>
    <t>Załącznik Nr 1</t>
  </si>
  <si>
    <t>Wpływy z innych opłat stan.doch.jedn.sam.ter.na podst ustaw</t>
  </si>
  <si>
    <t>Składki na ubezp.zdrowotne opł.za osoby pobierające niektóre świadczenia z pomocy społecznej</t>
  </si>
  <si>
    <t>Wpływy z różnych dochodów</t>
  </si>
  <si>
    <t>0690</t>
  </si>
  <si>
    <t>0470</t>
  </si>
  <si>
    <t>0750</t>
  </si>
  <si>
    <t>0920</t>
  </si>
  <si>
    <t>2010</t>
  </si>
  <si>
    <t>0970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</si>
  <si>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</si>
  <si>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</si>
  <si>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</si>
  <si>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</si>
  <si>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</si>
  <si>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</si>
  <si>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</si>
  <si>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</si>
  <si>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</si>
  <si>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</si>
  <si>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</si>
  <si>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0460</t>
  </si>
  <si>
    <t>0480</t>
  </si>
  <si>
    <t>0010</t>
  </si>
  <si>
    <t>0020</t>
  </si>
  <si>
    <t>2920</t>
  </si>
  <si>
    <t>0830</t>
  </si>
  <si>
    <t>Bezpieczeństwo  publiczne i ochrona przeciwpożarowa</t>
  </si>
  <si>
    <t>Obrona cywilna</t>
  </si>
  <si>
    <t>0370</t>
  </si>
  <si>
    <t xml:space="preserve">Podatek od posiadania psów </t>
  </si>
  <si>
    <t xml:space="preserve">Wpływy z opłaty targowej </t>
  </si>
  <si>
    <t>0450</t>
  </si>
  <si>
    <t xml:space="preserve">Wpływy z opłaty administracyjnej za czynnosci urzędowe </t>
  </si>
  <si>
    <t>Odsetki od nieterminowych wpłat z tyt. pod. i opłat</t>
  </si>
  <si>
    <t>Odsetki od nieterminowych wpłat</t>
  </si>
  <si>
    <t>Wpływy z róznych dochodów</t>
  </si>
  <si>
    <t>Zespoły ekonomiczno-administracyjne szkół</t>
  </si>
  <si>
    <t>0490</t>
  </si>
  <si>
    <t>Kultura i ochrona dziedzictwa narodowego</t>
  </si>
  <si>
    <t>Edukacyjna opieka wychowawcza</t>
  </si>
  <si>
    <t>Wpływy z innych lokalnych opłat pobieranych przez jednostki samorządu terytorialnego na podstawie odrębnych ustaw</t>
  </si>
  <si>
    <t>Transport i łączność</t>
  </si>
  <si>
    <t>Drogi publiczne gminne</t>
  </si>
  <si>
    <t>0870</t>
  </si>
  <si>
    <t>Wpływy ze sprzedaży  składników majątkowych</t>
  </si>
  <si>
    <t>Dochody jednostek samorządu terytorialnego związane z realizacją zadań z zakresu administracji rządowej oraz innych zadań zleconych ustawami.</t>
  </si>
  <si>
    <t>Wpływy z pod.roln.,p.leśn.,pod. Od spadków i darowizn,pod.od czynności cywilnopr., oraz  oraz pod.i opł.lokalnych od osób fizycznych</t>
  </si>
  <si>
    <t>Część wyrównawcza subwencji ogólnej dla gmin</t>
  </si>
  <si>
    <t>0580</t>
  </si>
  <si>
    <t>Świadczenia rodzinne oraz składki na ubezpieczenia emerytalnei rentowe z ubezpieczenia społecznego</t>
  </si>
  <si>
    <t>Pomoc społeczna</t>
  </si>
  <si>
    <t>Pomoc materialna dla uczniów</t>
  </si>
  <si>
    <t>Zasiłki i pomoc w nat.oraz skł.na ubezp.społ.</t>
  </si>
  <si>
    <t>Działalność usługowa</t>
  </si>
  <si>
    <t>Prace geodezyjne i kartograficzne</t>
  </si>
  <si>
    <t>Grzywny i kary pienieżne od osób prawnych i innych jednostek organizacyjnych</t>
  </si>
  <si>
    <t>Wykonanie dochodów budżetu gminy za  I półrocze 2006 roku.</t>
  </si>
  <si>
    <t>6290</t>
  </si>
  <si>
    <t>Środki na dofinansowanie inwestycji gmin, powiatów,samorządów województw, pozyskane z innych źródeł</t>
  </si>
  <si>
    <t>2980</t>
  </si>
  <si>
    <t>Wpływy do wyjaśnienia</t>
  </si>
  <si>
    <t>Część równoważąca subwencji ogólnej dla gmin</t>
  </si>
  <si>
    <t>Gimnazja</t>
  </si>
  <si>
    <t>Gospodarka odpadami</t>
  </si>
  <si>
    <t>Środki na dofinansowanie własnych inwestycji gmin , powiatów,samorządów województw pozyskane z innych źródeł</t>
  </si>
  <si>
    <t>Wpływy z opłat za zarząd,użytk.i użytk.wieczyste nieruchom.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</si>
</sst>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#,##0.00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1" fillId="0" borderId="9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/>
    </xf>
    <xf numFmtId="9" fontId="0" fillId="0" borderId="0" xfId="19" applyBorder="1" applyAlignment="1">
      <alignment horizontal="right"/>
    </xf>
    <xf numFmtId="9" fontId="0" fillId="0" borderId="0" xfId="19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2" fillId="0" borderId="8" xfId="0" applyNumberFormat="1" applyFont="1" applyBorder="1" applyAlignment="1">
      <alignment horizontal="right" wrapText="1"/>
    </xf>
    <xf numFmtId="4" fontId="1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100" workbookViewId="0" topLeftCell="C151">
      <selection activeCell="D12" sqref="D12"/>
    </sheetView>
  </sheetViews>
  <sheetFormatPr defaultColWidth="9.00390625" defaultRowHeight="12.75"/>
  <cols>
    <col min="1" max="1" width="5.875" style="0" customWidth="1"/>
    <col min="2" max="3" width="7.125" style="0" customWidth="1"/>
    <col min="4" max="4" width="52.125" style="0" customWidth="1"/>
    <col min="5" max="5" width="12.875" style="0" customWidth="1"/>
    <col min="6" max="6" width="16.00390625" style="0" customWidth="1"/>
    <col min="7" max="7" width="9.625" style="0" customWidth="1"/>
  </cols>
  <sheetData>
    <row r="1" ht="15">
      <c r="E1" s="15" t="s">
        <v>54</v>
      </c>
    </row>
    <row r="2" spans="2:7" ht="12.75">
      <c r="B2" s="2"/>
      <c r="D2" s="11"/>
      <c r="E2" s="11"/>
      <c r="F2" s="11"/>
      <c r="G2" s="11"/>
    </row>
    <row r="3" spans="4:7" ht="12.75">
      <c r="D3" s="11"/>
      <c r="E3" s="11"/>
      <c r="F3" s="11"/>
      <c r="G3" s="11"/>
    </row>
    <row r="4" spans="1:7" ht="15.75">
      <c r="A4" s="112" t="s">
        <v>111</v>
      </c>
      <c r="B4" s="113"/>
      <c r="C4" s="113"/>
      <c r="D4" s="113"/>
      <c r="E4" s="113"/>
      <c r="F4" s="113"/>
      <c r="G4" s="113"/>
    </row>
    <row r="5" spans="4:7" ht="12.75">
      <c r="D5" s="12"/>
      <c r="E5" s="11"/>
      <c r="F5" s="11"/>
      <c r="G5" s="11"/>
    </row>
    <row r="6" ht="13.5" thickBot="1"/>
    <row r="7" spans="1:7" ht="13.5" thickTop="1">
      <c r="A7" s="114" t="s">
        <v>15</v>
      </c>
      <c r="B7" s="115"/>
      <c r="C7" s="116"/>
      <c r="D7" s="117" t="s">
        <v>2</v>
      </c>
      <c r="E7" s="119" t="s">
        <v>50</v>
      </c>
      <c r="F7" s="119" t="s">
        <v>51</v>
      </c>
      <c r="G7" s="119" t="s">
        <v>52</v>
      </c>
    </row>
    <row r="8" spans="1:7" ht="13.5" thickBot="1">
      <c r="A8" s="27" t="s">
        <v>0</v>
      </c>
      <c r="B8" s="26" t="s">
        <v>1</v>
      </c>
      <c r="C8" s="28"/>
      <c r="D8" s="118"/>
      <c r="E8" s="120"/>
      <c r="F8" s="120"/>
      <c r="G8" s="120"/>
    </row>
    <row r="9" spans="1:7" ht="13.5" thickTop="1">
      <c r="A9" s="18" t="s">
        <v>14</v>
      </c>
      <c r="B9" s="9"/>
      <c r="C9" s="29"/>
      <c r="D9" s="38" t="s">
        <v>53</v>
      </c>
      <c r="E9" s="81">
        <f>E10</f>
        <v>0</v>
      </c>
      <c r="F9" s="48">
        <f>F10</f>
        <v>389.91</v>
      </c>
      <c r="G9" s="48"/>
    </row>
    <row r="10" spans="1:7" ht="38.25">
      <c r="A10" s="19"/>
      <c r="B10" s="8" t="s">
        <v>31</v>
      </c>
      <c r="C10" s="30"/>
      <c r="D10" s="39" t="s">
        <v>32</v>
      </c>
      <c r="E10" s="70">
        <f>E11</f>
        <v>0</v>
      </c>
      <c r="F10" s="49">
        <f>F11</f>
        <v>389.91</v>
      </c>
      <c r="G10" s="49"/>
    </row>
    <row r="11" spans="1:7" ht="12.75">
      <c r="A11" s="20"/>
      <c r="B11" s="9"/>
      <c r="C11" s="31" t="s">
        <v>58</v>
      </c>
      <c r="D11" s="40" t="s">
        <v>33</v>
      </c>
      <c r="E11" s="82">
        <v>0</v>
      </c>
      <c r="F11" s="50">
        <v>389.91</v>
      </c>
      <c r="G11" s="51"/>
    </row>
    <row r="12" spans="1:7" ht="12.75">
      <c r="A12" s="54"/>
      <c r="B12" s="55"/>
      <c r="C12" s="56"/>
      <c r="D12" s="58"/>
      <c r="E12" s="83"/>
      <c r="F12" s="59"/>
      <c r="G12" s="61"/>
    </row>
    <row r="13" spans="1:7" ht="12.75">
      <c r="A13" s="92">
        <v>600</v>
      </c>
      <c r="B13" s="24"/>
      <c r="C13" s="32"/>
      <c r="D13" s="45" t="s">
        <v>96</v>
      </c>
      <c r="E13" s="73">
        <f>SUM(E14)</f>
        <v>0</v>
      </c>
      <c r="F13" s="52">
        <f>SUM(F14)</f>
        <v>26000</v>
      </c>
      <c r="G13" s="52"/>
    </row>
    <row r="14" spans="1:7" ht="12.75">
      <c r="A14" s="20"/>
      <c r="B14" s="9">
        <v>60016</v>
      </c>
      <c r="C14" s="31"/>
      <c r="D14" s="39" t="s">
        <v>97</v>
      </c>
      <c r="E14" s="70">
        <f>SUM(E15)</f>
        <v>0</v>
      </c>
      <c r="F14" s="49">
        <f>SUM(F15:F15)</f>
        <v>26000</v>
      </c>
      <c r="G14" s="49"/>
    </row>
    <row r="15" spans="1:7" ht="38.25">
      <c r="A15" s="20"/>
      <c r="B15" s="9"/>
      <c r="C15" s="31" t="s">
        <v>112</v>
      </c>
      <c r="D15" s="47" t="s">
        <v>113</v>
      </c>
      <c r="E15" s="70">
        <v>0</v>
      </c>
      <c r="F15" s="51">
        <v>26000</v>
      </c>
      <c r="G15" s="49"/>
    </row>
    <row r="16" spans="1:7" ht="12.75">
      <c r="A16" s="54"/>
      <c r="B16" s="55"/>
      <c r="C16" s="56"/>
      <c r="D16" s="57"/>
      <c r="E16" s="83"/>
      <c r="F16" s="59"/>
      <c r="G16" s="59"/>
    </row>
    <row r="17" spans="1:7" ht="12.75">
      <c r="A17" s="21">
        <v>700</v>
      </c>
      <c r="B17" s="9"/>
      <c r="C17" s="32"/>
      <c r="D17" s="42" t="s">
        <v>6</v>
      </c>
      <c r="E17" s="73">
        <f>E18</f>
        <v>2955085</v>
      </c>
      <c r="F17" s="52">
        <f>F18</f>
        <v>1735159.66</v>
      </c>
      <c r="G17" s="52">
        <f>(F17*100)/E17</f>
        <v>58.71775803403286</v>
      </c>
    </row>
    <row r="18" spans="1:7" ht="12.75">
      <c r="A18" s="21"/>
      <c r="B18" s="9">
        <v>70005</v>
      </c>
      <c r="C18" s="30"/>
      <c r="D18" s="43" t="s">
        <v>7</v>
      </c>
      <c r="E18" s="70">
        <f>SUM(E19:E23)</f>
        <v>2955085</v>
      </c>
      <c r="F18" s="49">
        <f>SUM(F19:F24)</f>
        <v>1735159.66</v>
      </c>
      <c r="G18" s="49">
        <f>(F18*100)/E18</f>
        <v>58.71775803403286</v>
      </c>
    </row>
    <row r="19" spans="1:7" ht="12.75">
      <c r="A19" s="21"/>
      <c r="B19" s="9"/>
      <c r="C19" s="31" t="s">
        <v>59</v>
      </c>
      <c r="D19" s="41" t="s">
        <v>120</v>
      </c>
      <c r="E19" s="82">
        <v>588560</v>
      </c>
      <c r="F19" s="50">
        <v>362232.55</v>
      </c>
      <c r="G19" s="51">
        <f>(F19*100)/E19</f>
        <v>61.54556035068642</v>
      </c>
    </row>
    <row r="20" spans="1:7" ht="12.75">
      <c r="A20" s="21"/>
      <c r="B20" s="9"/>
      <c r="C20" s="31" t="s">
        <v>58</v>
      </c>
      <c r="D20" s="40" t="s">
        <v>33</v>
      </c>
      <c r="E20" s="82"/>
      <c r="F20" s="50">
        <v>334.4</v>
      </c>
      <c r="G20" s="51"/>
    </row>
    <row r="21" spans="1:7" ht="25.5">
      <c r="A21" s="21"/>
      <c r="B21" s="9"/>
      <c r="C21" s="31" t="s">
        <v>60</v>
      </c>
      <c r="D21" s="40" t="s">
        <v>40</v>
      </c>
      <c r="E21" s="82">
        <v>1040400</v>
      </c>
      <c r="F21" s="50">
        <v>511381.43</v>
      </c>
      <c r="G21" s="51">
        <f>(F21*100)/E21</f>
        <v>49.152386582083814</v>
      </c>
    </row>
    <row r="22" spans="1:7" ht="12.75">
      <c r="A22" s="21"/>
      <c r="B22" s="9"/>
      <c r="C22" s="31" t="s">
        <v>98</v>
      </c>
      <c r="D22" s="41" t="s">
        <v>99</v>
      </c>
      <c r="E22" s="82">
        <v>1324125</v>
      </c>
      <c r="F22" s="50">
        <v>849349</v>
      </c>
      <c r="G22" s="51">
        <f>(F22*100)/E22</f>
        <v>64.14417067875011</v>
      </c>
    </row>
    <row r="23" spans="1:7" ht="12.75">
      <c r="A23" s="21"/>
      <c r="B23" s="9"/>
      <c r="C23" s="31" t="s">
        <v>61</v>
      </c>
      <c r="D23" s="41" t="s">
        <v>34</v>
      </c>
      <c r="E23" s="82">
        <v>2000</v>
      </c>
      <c r="F23" s="50">
        <v>6732.28</v>
      </c>
      <c r="G23" s="51">
        <f>(F23*100)/E23</f>
        <v>336.614</v>
      </c>
    </row>
    <row r="24" spans="1:7" ht="12.75">
      <c r="A24" s="21"/>
      <c r="B24" s="9"/>
      <c r="C24" s="31" t="s">
        <v>63</v>
      </c>
      <c r="D24" s="40" t="s">
        <v>57</v>
      </c>
      <c r="E24" s="82"/>
      <c r="F24" s="50">
        <v>5130</v>
      </c>
      <c r="G24" s="51"/>
    </row>
    <row r="25" spans="1:7" ht="12.75">
      <c r="A25" s="60"/>
      <c r="B25" s="55"/>
      <c r="C25" s="56"/>
      <c r="D25" s="57"/>
      <c r="E25" s="83"/>
      <c r="F25" s="59"/>
      <c r="G25" s="61"/>
    </row>
    <row r="26" spans="1:7" ht="12.75">
      <c r="A26" s="21">
        <v>710</v>
      </c>
      <c r="B26" s="9"/>
      <c r="C26" s="31"/>
      <c r="D26" s="42" t="s">
        <v>108</v>
      </c>
      <c r="E26" s="73">
        <f>SUM(E27)</f>
        <v>0</v>
      </c>
      <c r="F26" s="52">
        <f>SUM(F27)</f>
        <v>128.08</v>
      </c>
      <c r="G26" s="51"/>
    </row>
    <row r="27" spans="1:7" ht="12.75">
      <c r="A27" s="21"/>
      <c r="B27" s="9">
        <v>71013</v>
      </c>
      <c r="C27" s="31"/>
      <c r="D27" s="43" t="s">
        <v>109</v>
      </c>
      <c r="E27" s="70">
        <f>SUM(E28)</f>
        <v>0</v>
      </c>
      <c r="F27" s="49">
        <f>SUM(F28)</f>
        <v>128.08</v>
      </c>
      <c r="G27" s="49"/>
    </row>
    <row r="28" spans="1:7" ht="25.5">
      <c r="A28" s="21"/>
      <c r="B28" s="9"/>
      <c r="C28" s="31" t="s">
        <v>103</v>
      </c>
      <c r="D28" s="47" t="s">
        <v>110</v>
      </c>
      <c r="E28" s="82"/>
      <c r="F28" s="50">
        <v>128.08</v>
      </c>
      <c r="G28" s="51"/>
    </row>
    <row r="29" spans="1:7" ht="12.75">
      <c r="A29" s="60"/>
      <c r="B29" s="55"/>
      <c r="C29" s="56"/>
      <c r="D29" s="58"/>
      <c r="E29" s="83"/>
      <c r="F29" s="59"/>
      <c r="G29" s="59"/>
    </row>
    <row r="30" spans="1:7" ht="12.75">
      <c r="A30" s="21">
        <v>750</v>
      </c>
      <c r="B30" s="9"/>
      <c r="C30" s="29"/>
      <c r="D30" s="42" t="s">
        <v>8</v>
      </c>
      <c r="E30" s="73">
        <f>E31++E35</f>
        <v>292733</v>
      </c>
      <c r="F30" s="52">
        <f>F31++F35</f>
        <v>154606.58000000002</v>
      </c>
      <c r="G30" s="52">
        <f>(F30*100)/E30</f>
        <v>52.814879087769405</v>
      </c>
    </row>
    <row r="31" spans="1:7" ht="12.75">
      <c r="A31" s="21"/>
      <c r="B31" s="9">
        <v>75011</v>
      </c>
      <c r="C31" s="33"/>
      <c r="D31" s="43" t="s">
        <v>9</v>
      </c>
      <c r="E31" s="70">
        <f>SUM(E32:E33)</f>
        <v>237733</v>
      </c>
      <c r="F31" s="49">
        <f>SUM(F32:F33)</f>
        <v>128499.08</v>
      </c>
      <c r="G31" s="49">
        <f>(F31*100)/E31</f>
        <v>54.05184808167145</v>
      </c>
    </row>
    <row r="32" spans="1:7" ht="25.5">
      <c r="A32" s="21"/>
      <c r="B32" s="9"/>
      <c r="C32" s="31" t="s">
        <v>62</v>
      </c>
      <c r="D32" s="40" t="s">
        <v>39</v>
      </c>
      <c r="E32" s="82">
        <v>232992</v>
      </c>
      <c r="F32" s="50">
        <v>125454</v>
      </c>
      <c r="G32" s="51">
        <f>(F32*100)/E32</f>
        <v>53.844767202307374</v>
      </c>
    </row>
    <row r="33" spans="1:7" ht="38.25">
      <c r="A33" s="21"/>
      <c r="B33" s="9"/>
      <c r="C33" s="36">
        <v>2360</v>
      </c>
      <c r="D33" s="47" t="s">
        <v>100</v>
      </c>
      <c r="E33" s="82">
        <v>4741</v>
      </c>
      <c r="F33" s="50">
        <v>3045.08</v>
      </c>
      <c r="G33" s="51">
        <f>(F33*100)/E33</f>
        <v>64.22864374604514</v>
      </c>
    </row>
    <row r="34" spans="1:7" ht="12.75">
      <c r="A34" s="21"/>
      <c r="B34" s="9"/>
      <c r="C34" s="31"/>
      <c r="D34" s="40"/>
      <c r="E34" s="82"/>
      <c r="F34" s="50"/>
      <c r="G34" s="50"/>
    </row>
    <row r="35" spans="1:7" ht="12.75">
      <c r="A35" s="21"/>
      <c r="B35" s="9">
        <v>75023</v>
      </c>
      <c r="C35" s="31"/>
      <c r="D35" s="39" t="s">
        <v>35</v>
      </c>
      <c r="E35" s="70">
        <f>SUM(E36:E37)</f>
        <v>55000</v>
      </c>
      <c r="F35" s="49">
        <f>SUM(F36:F37)</f>
        <v>26107.5</v>
      </c>
      <c r="G35" s="49">
        <f>(F35*100)/E35</f>
        <v>47.46818181818182</v>
      </c>
    </row>
    <row r="36" spans="1:7" ht="12.75">
      <c r="A36" s="21"/>
      <c r="B36" s="9"/>
      <c r="C36" s="31" t="s">
        <v>58</v>
      </c>
      <c r="D36" s="40" t="s">
        <v>33</v>
      </c>
      <c r="E36" s="82">
        <v>5000</v>
      </c>
      <c r="F36" s="50">
        <v>4418.5</v>
      </c>
      <c r="G36" s="51">
        <f>(F36*100)/E36</f>
        <v>88.37</v>
      </c>
    </row>
    <row r="37" spans="1:7" ht="12.75">
      <c r="A37" s="21"/>
      <c r="B37" s="9"/>
      <c r="C37" s="31" t="s">
        <v>63</v>
      </c>
      <c r="D37" s="40" t="s">
        <v>57</v>
      </c>
      <c r="E37" s="82">
        <v>50000</v>
      </c>
      <c r="F37" s="50">
        <v>21689</v>
      </c>
      <c r="G37" s="51">
        <f>(F37*100)/E37</f>
        <v>43.378</v>
      </c>
    </row>
    <row r="38" spans="1:7" ht="12.75">
      <c r="A38" s="60"/>
      <c r="B38" s="55"/>
      <c r="C38" s="63"/>
      <c r="D38" s="57"/>
      <c r="E38" s="83"/>
      <c r="F38" s="59"/>
      <c r="G38" s="59"/>
    </row>
    <row r="39" spans="1:8" ht="25.5">
      <c r="A39" s="21">
        <v>751</v>
      </c>
      <c r="B39" s="9"/>
      <c r="C39" s="34"/>
      <c r="D39" s="44" t="s">
        <v>46</v>
      </c>
      <c r="E39" s="84">
        <f>E40</f>
        <v>5040</v>
      </c>
      <c r="F39" s="53">
        <f>F40</f>
        <v>2520</v>
      </c>
      <c r="G39" s="53">
        <f>(F39*100)/E39</f>
        <v>50</v>
      </c>
      <c r="H39" s="16"/>
    </row>
    <row r="40" spans="1:7" ht="12.75">
      <c r="A40" s="21"/>
      <c r="B40" s="9">
        <v>75101</v>
      </c>
      <c r="C40" s="34"/>
      <c r="D40" s="43" t="s">
        <v>47</v>
      </c>
      <c r="E40" s="70">
        <f>E41</f>
        <v>5040</v>
      </c>
      <c r="F40" s="49">
        <f>F41</f>
        <v>2520</v>
      </c>
      <c r="G40" s="49">
        <f>(F40*100)/E40</f>
        <v>50</v>
      </c>
    </row>
    <row r="41" spans="1:7" ht="25.5">
      <c r="A41" s="21"/>
      <c r="B41" s="9"/>
      <c r="C41" s="31" t="s">
        <v>62</v>
      </c>
      <c r="D41" s="40" t="s">
        <v>39</v>
      </c>
      <c r="E41" s="82">
        <v>5040</v>
      </c>
      <c r="F41" s="50">
        <v>2520</v>
      </c>
      <c r="G41" s="51">
        <f>(F41*100)/E41</f>
        <v>50</v>
      </c>
    </row>
    <row r="42" spans="1:7" ht="12.75">
      <c r="A42" s="60"/>
      <c r="B42" s="55"/>
      <c r="C42" s="56"/>
      <c r="D42" s="58"/>
      <c r="E42" s="83"/>
      <c r="F42" s="59"/>
      <c r="G42" s="59"/>
    </row>
    <row r="43" spans="1:7" ht="25.5">
      <c r="A43" s="21">
        <v>754</v>
      </c>
      <c r="B43" s="9"/>
      <c r="C43" s="31"/>
      <c r="D43" s="45" t="s">
        <v>81</v>
      </c>
      <c r="E43" s="73">
        <f>E44+E48</f>
        <v>64500</v>
      </c>
      <c r="F43" s="52">
        <f>SUM(F44+F48)</f>
        <v>30618.97</v>
      </c>
      <c r="G43" s="52">
        <f>(F43*100)/E43</f>
        <v>47.471271317829455</v>
      </c>
    </row>
    <row r="44" spans="1:7" ht="12.75">
      <c r="A44" s="21"/>
      <c r="B44" s="9">
        <v>75414</v>
      </c>
      <c r="C44" s="31"/>
      <c r="D44" s="39" t="s">
        <v>82</v>
      </c>
      <c r="E44" s="70">
        <f>E46</f>
        <v>500</v>
      </c>
      <c r="F44" s="49">
        <f>F46</f>
        <v>500</v>
      </c>
      <c r="G44" s="101">
        <f>(F44*100)/E44</f>
        <v>100</v>
      </c>
    </row>
    <row r="45" spans="1:7" ht="12.75">
      <c r="A45" s="21"/>
      <c r="B45" s="9"/>
      <c r="C45" s="31" t="s">
        <v>62</v>
      </c>
      <c r="D45" s="111" t="s">
        <v>39</v>
      </c>
      <c r="E45" s="82"/>
      <c r="F45" s="50"/>
      <c r="G45" s="76"/>
    </row>
    <row r="46" spans="1:7" ht="12.75">
      <c r="A46" s="21"/>
      <c r="B46" s="9"/>
      <c r="C46" s="31"/>
      <c r="D46" s="111"/>
      <c r="E46" s="82">
        <v>500</v>
      </c>
      <c r="F46" s="102">
        <v>500</v>
      </c>
      <c r="G46" s="80">
        <f>(F46*100)/E46</f>
        <v>100</v>
      </c>
    </row>
    <row r="47" spans="1:9" ht="12.75">
      <c r="A47" s="67"/>
      <c r="B47" s="9"/>
      <c r="C47" s="32"/>
      <c r="D47" s="45"/>
      <c r="E47" s="71"/>
      <c r="F47" s="51"/>
      <c r="G47" s="76"/>
      <c r="I47" s="68"/>
    </row>
    <row r="48" spans="1:7" ht="12.75">
      <c r="A48" s="21"/>
      <c r="B48" s="9">
        <v>75416</v>
      </c>
      <c r="C48" s="30"/>
      <c r="D48" s="43" t="s">
        <v>11</v>
      </c>
      <c r="E48" s="70">
        <f>E49</f>
        <v>64000</v>
      </c>
      <c r="F48" s="49">
        <f>SUM(F49:F49)</f>
        <v>30118.97</v>
      </c>
      <c r="G48" s="49">
        <f>(F48*100)/E48</f>
        <v>47.060890625</v>
      </c>
    </row>
    <row r="49" spans="1:7" ht="12.75">
      <c r="A49" s="21"/>
      <c r="B49" s="9"/>
      <c r="C49" s="31" t="s">
        <v>64</v>
      </c>
      <c r="D49" s="41" t="s">
        <v>10</v>
      </c>
      <c r="E49" s="82">
        <v>64000</v>
      </c>
      <c r="F49" s="50">
        <v>30118.97</v>
      </c>
      <c r="G49" s="50">
        <f>(F49*100)/E49</f>
        <v>47.060890625</v>
      </c>
    </row>
    <row r="50" spans="1:9" ht="12.75">
      <c r="A50" s="60"/>
      <c r="B50" s="55"/>
      <c r="C50" s="56"/>
      <c r="D50" s="57"/>
      <c r="E50" s="83"/>
      <c r="F50" s="62"/>
      <c r="G50" s="62"/>
      <c r="I50" s="69"/>
    </row>
    <row r="51" spans="1:7" ht="25.5">
      <c r="A51" s="21">
        <v>756</v>
      </c>
      <c r="B51" s="9"/>
      <c r="C51" s="31"/>
      <c r="D51" s="45" t="s">
        <v>12</v>
      </c>
      <c r="E51" s="73">
        <f>E52+E56+E79+E86+E66</f>
        <v>26739902</v>
      </c>
      <c r="F51" s="52">
        <f>F52+F56+F79+F86+F66</f>
        <v>13122988.240000002</v>
      </c>
      <c r="G51" s="52">
        <f>(F51*100)/E51</f>
        <v>49.076426084134496</v>
      </c>
    </row>
    <row r="52" spans="1:7" ht="12.75">
      <c r="A52" s="22"/>
      <c r="B52" s="9">
        <v>75601</v>
      </c>
      <c r="C52" s="30"/>
      <c r="D52" s="43" t="s">
        <v>13</v>
      </c>
      <c r="E52" s="70">
        <f>E53</f>
        <v>100000</v>
      </c>
      <c r="F52" s="49">
        <f>SUM(F53+F54)</f>
        <v>61156.81</v>
      </c>
      <c r="G52" s="49">
        <f>(F52*100)/E52</f>
        <v>61.15681</v>
      </c>
    </row>
    <row r="53" spans="1:7" ht="25.5">
      <c r="A53" s="21"/>
      <c r="B53" s="9"/>
      <c r="C53" s="31" t="s">
        <v>65</v>
      </c>
      <c r="D53" s="40" t="s">
        <v>43</v>
      </c>
      <c r="E53" s="82">
        <v>100000</v>
      </c>
      <c r="F53" s="50">
        <v>60944.45</v>
      </c>
      <c r="G53" s="51">
        <f>(F53*100)/E53</f>
        <v>60.94445</v>
      </c>
    </row>
    <row r="54" spans="1:7" ht="12.75">
      <c r="A54" s="21"/>
      <c r="B54" s="9"/>
      <c r="C54" s="31" t="s">
        <v>66</v>
      </c>
      <c r="D54" s="40" t="s">
        <v>89</v>
      </c>
      <c r="E54" s="82"/>
      <c r="F54" s="50">
        <v>212.36</v>
      </c>
      <c r="G54" s="50"/>
    </row>
    <row r="55" spans="1:7" ht="12.75">
      <c r="A55" s="21"/>
      <c r="B55" s="9"/>
      <c r="C55" s="31"/>
      <c r="D55" s="40"/>
      <c r="E55" s="82"/>
      <c r="F55" s="50"/>
      <c r="G55" s="50"/>
    </row>
    <row r="56" spans="1:7" s="7" customFormat="1" ht="25.5">
      <c r="A56" s="23"/>
      <c r="B56" s="10">
        <v>75615</v>
      </c>
      <c r="C56" s="35"/>
      <c r="D56" s="39" t="s">
        <v>16</v>
      </c>
      <c r="E56" s="85">
        <f>SUM(E57:E64)</f>
        <v>5836000</v>
      </c>
      <c r="F56" s="103">
        <f>SUM(F57:F64)</f>
        <v>3048121.35</v>
      </c>
      <c r="G56" s="49">
        <f aca="true" t="shared" si="0" ref="G56:G62">(F56*100)/E56</f>
        <v>52.229632453735434</v>
      </c>
    </row>
    <row r="57" spans="1:7" ht="12.75">
      <c r="A57" s="21"/>
      <c r="B57" s="9"/>
      <c r="C57" s="31" t="s">
        <v>67</v>
      </c>
      <c r="D57" s="41" t="s">
        <v>17</v>
      </c>
      <c r="E57" s="82">
        <v>5450000</v>
      </c>
      <c r="F57" s="50">
        <v>2846677.64</v>
      </c>
      <c r="G57" s="51">
        <f t="shared" si="0"/>
        <v>52.23261724770642</v>
      </c>
    </row>
    <row r="58" spans="1:7" ht="12.75">
      <c r="A58" s="21"/>
      <c r="B58" s="9"/>
      <c r="C58" s="31" t="s">
        <v>68</v>
      </c>
      <c r="D58" s="41" t="s">
        <v>18</v>
      </c>
      <c r="E58" s="82">
        <v>1000</v>
      </c>
      <c r="F58" s="50">
        <v>465.6</v>
      </c>
      <c r="G58" s="51">
        <f t="shared" si="0"/>
        <v>46.56</v>
      </c>
    </row>
    <row r="59" spans="1:7" ht="12.75">
      <c r="A59" s="21"/>
      <c r="B59" s="9"/>
      <c r="C59" s="31" t="s">
        <v>69</v>
      </c>
      <c r="D59" s="41" t="s">
        <v>20</v>
      </c>
      <c r="E59" s="82">
        <v>40000</v>
      </c>
      <c r="F59" s="50">
        <v>38258.5</v>
      </c>
      <c r="G59" s="51">
        <f t="shared" si="0"/>
        <v>95.64625</v>
      </c>
    </row>
    <row r="60" spans="1:7" ht="12.75">
      <c r="A60" s="21"/>
      <c r="B60" s="9"/>
      <c r="C60" s="31" t="s">
        <v>70</v>
      </c>
      <c r="D60" s="41" t="s">
        <v>19</v>
      </c>
      <c r="E60" s="82">
        <v>260000</v>
      </c>
      <c r="F60" s="50">
        <v>147008.9</v>
      </c>
      <c r="G60" s="51">
        <f t="shared" si="0"/>
        <v>56.54188461538462</v>
      </c>
    </row>
    <row r="61" spans="1:7" ht="12.75">
      <c r="A61" s="21"/>
      <c r="B61" s="9"/>
      <c r="C61" s="31" t="s">
        <v>86</v>
      </c>
      <c r="D61" s="41" t="s">
        <v>87</v>
      </c>
      <c r="E61" s="82"/>
      <c r="F61" s="50">
        <v>4547.51</v>
      </c>
      <c r="G61" s="51"/>
    </row>
    <row r="62" spans="1:7" ht="12.75">
      <c r="A62" s="21"/>
      <c r="B62" s="9"/>
      <c r="C62" s="31" t="s">
        <v>71</v>
      </c>
      <c r="D62" s="41" t="s">
        <v>36</v>
      </c>
      <c r="E62" s="82">
        <v>50000</v>
      </c>
      <c r="F62" s="50">
        <v>10134.6</v>
      </c>
      <c r="G62" s="51">
        <f t="shared" si="0"/>
        <v>20.2692</v>
      </c>
    </row>
    <row r="63" spans="1:7" ht="12.75">
      <c r="A63" s="21"/>
      <c r="B63" s="9"/>
      <c r="C63" s="31" t="s">
        <v>58</v>
      </c>
      <c r="D63" s="41" t="s">
        <v>33</v>
      </c>
      <c r="E63" s="82"/>
      <c r="F63" s="50">
        <v>26.4</v>
      </c>
      <c r="G63" s="51"/>
    </row>
    <row r="64" spans="1:7" ht="12.75">
      <c r="A64" s="21"/>
      <c r="B64" s="9"/>
      <c r="C64" s="31" t="s">
        <v>66</v>
      </c>
      <c r="D64" s="41" t="s">
        <v>88</v>
      </c>
      <c r="E64" s="82">
        <v>35000</v>
      </c>
      <c r="F64" s="50">
        <v>1002.2</v>
      </c>
      <c r="G64" s="51">
        <f>(F64*100)/E64</f>
        <v>2.8634285714285714</v>
      </c>
    </row>
    <row r="65" spans="1:7" ht="12.75">
      <c r="A65" s="21"/>
      <c r="B65" s="9"/>
      <c r="C65" s="31"/>
      <c r="D65" s="41"/>
      <c r="E65" s="82"/>
      <c r="F65" s="50"/>
      <c r="G65" s="51"/>
    </row>
    <row r="66" spans="1:7" ht="38.25">
      <c r="A66" s="21"/>
      <c r="B66" s="10">
        <v>75616</v>
      </c>
      <c r="C66" s="35"/>
      <c r="D66" s="39" t="s">
        <v>101</v>
      </c>
      <c r="E66" s="70">
        <f>SUM(E67:E77)</f>
        <v>5823500</v>
      </c>
      <c r="F66" s="49">
        <f>SUM(F67:F77)</f>
        <v>3298284.7800000003</v>
      </c>
      <c r="G66" s="49">
        <f aca="true" t="shared" si="1" ref="G66:G77">(F66*100)/E66</f>
        <v>56.637499441916376</v>
      </c>
    </row>
    <row r="67" spans="1:7" ht="12.75">
      <c r="A67" s="21"/>
      <c r="B67" s="9"/>
      <c r="C67" s="31" t="s">
        <v>67</v>
      </c>
      <c r="D67" s="41" t="s">
        <v>17</v>
      </c>
      <c r="E67" s="82">
        <v>3100000</v>
      </c>
      <c r="F67" s="50">
        <v>1851092.31</v>
      </c>
      <c r="G67" s="51">
        <f t="shared" si="1"/>
        <v>59.71265516129032</v>
      </c>
    </row>
    <row r="68" spans="1:7" ht="12.75">
      <c r="A68" s="21"/>
      <c r="B68" s="9"/>
      <c r="C68" s="31" t="s">
        <v>68</v>
      </c>
      <c r="D68" s="41" t="s">
        <v>18</v>
      </c>
      <c r="E68" s="82">
        <v>150000</v>
      </c>
      <c r="F68" s="50">
        <v>88900.72</v>
      </c>
      <c r="G68" s="51">
        <f t="shared" si="1"/>
        <v>59.26714666666667</v>
      </c>
    </row>
    <row r="69" spans="1:7" ht="12.75">
      <c r="A69" s="21"/>
      <c r="B69" s="9"/>
      <c r="C69" s="31" t="s">
        <v>69</v>
      </c>
      <c r="D69" s="41" t="s">
        <v>20</v>
      </c>
      <c r="E69" s="82">
        <v>30000</v>
      </c>
      <c r="F69" s="50">
        <v>29124.41</v>
      </c>
      <c r="G69" s="51">
        <f t="shared" si="1"/>
        <v>97.08136666666667</v>
      </c>
    </row>
    <row r="70" spans="1:7" ht="12.75">
      <c r="A70" s="21"/>
      <c r="B70" s="9"/>
      <c r="C70" s="31" t="s">
        <v>70</v>
      </c>
      <c r="D70" s="41" t="s">
        <v>19</v>
      </c>
      <c r="E70" s="82">
        <v>1287500</v>
      </c>
      <c r="F70" s="50">
        <v>638793.78</v>
      </c>
      <c r="G70" s="51">
        <f t="shared" si="1"/>
        <v>49.61505087378641</v>
      </c>
    </row>
    <row r="71" spans="1:7" ht="12.75">
      <c r="A71" s="21"/>
      <c r="B71" s="9"/>
      <c r="C71" s="31" t="s">
        <v>72</v>
      </c>
      <c r="D71" s="41" t="s">
        <v>21</v>
      </c>
      <c r="E71" s="82">
        <v>100000</v>
      </c>
      <c r="F71" s="50">
        <v>44361.93</v>
      </c>
      <c r="G71" s="51">
        <f t="shared" si="1"/>
        <v>44.36193</v>
      </c>
    </row>
    <row r="72" spans="1:7" ht="12.75">
      <c r="A72" s="21"/>
      <c r="B72" s="9"/>
      <c r="C72" s="31" t="s">
        <v>83</v>
      </c>
      <c r="D72" s="41" t="s">
        <v>84</v>
      </c>
      <c r="E72" s="82">
        <v>1000</v>
      </c>
      <c r="F72" s="50">
        <v>175</v>
      </c>
      <c r="G72" s="51">
        <f t="shared" si="1"/>
        <v>17.5</v>
      </c>
    </row>
    <row r="73" spans="1:7" ht="12.75">
      <c r="A73" s="21"/>
      <c r="B73" s="9"/>
      <c r="C73" s="31" t="s">
        <v>73</v>
      </c>
      <c r="D73" s="41" t="s">
        <v>85</v>
      </c>
      <c r="E73" s="82">
        <v>250000</v>
      </c>
      <c r="F73" s="50">
        <v>88833</v>
      </c>
      <c r="G73" s="51">
        <f t="shared" si="1"/>
        <v>35.5332</v>
      </c>
    </row>
    <row r="74" spans="1:7" ht="12.75">
      <c r="A74" s="21"/>
      <c r="B74" s="9"/>
      <c r="C74" s="31" t="s">
        <v>86</v>
      </c>
      <c r="D74" s="41" t="s">
        <v>87</v>
      </c>
      <c r="E74" s="82">
        <v>55000</v>
      </c>
      <c r="F74" s="50">
        <v>33795</v>
      </c>
      <c r="G74" s="51">
        <f t="shared" si="1"/>
        <v>61.445454545454545</v>
      </c>
    </row>
    <row r="75" spans="1:7" ht="12.75">
      <c r="A75" s="21"/>
      <c r="B75" s="9"/>
      <c r="C75" s="31" t="s">
        <v>71</v>
      </c>
      <c r="D75" s="41" t="s">
        <v>36</v>
      </c>
      <c r="E75" s="82">
        <v>750000</v>
      </c>
      <c r="F75" s="50">
        <v>475561.83</v>
      </c>
      <c r="G75" s="51">
        <f t="shared" si="1"/>
        <v>63.408244</v>
      </c>
    </row>
    <row r="76" spans="1:7" ht="12.75">
      <c r="A76" s="21"/>
      <c r="B76" s="9"/>
      <c r="C76" s="31" t="s">
        <v>58</v>
      </c>
      <c r="D76" s="41" t="s">
        <v>33</v>
      </c>
      <c r="E76" s="82"/>
      <c r="F76" s="50">
        <v>711.2</v>
      </c>
      <c r="G76" s="51"/>
    </row>
    <row r="77" spans="1:7" ht="12.75">
      <c r="A77" s="21"/>
      <c r="B77" s="9"/>
      <c r="C77" s="31" t="s">
        <v>66</v>
      </c>
      <c r="D77" s="41" t="s">
        <v>88</v>
      </c>
      <c r="E77" s="82">
        <v>100000</v>
      </c>
      <c r="F77" s="50">
        <v>46935.6</v>
      </c>
      <c r="G77" s="51">
        <f t="shared" si="1"/>
        <v>46.9356</v>
      </c>
    </row>
    <row r="78" spans="1:7" ht="12.75">
      <c r="A78" s="21"/>
      <c r="B78" s="9"/>
      <c r="C78" s="31"/>
      <c r="D78" s="41"/>
      <c r="E78" s="82"/>
      <c r="F78" s="50"/>
      <c r="G78" s="50"/>
    </row>
    <row r="79" spans="1:7" ht="25.5">
      <c r="A79" s="22"/>
      <c r="B79" s="9">
        <v>75618</v>
      </c>
      <c r="C79" s="33"/>
      <c r="D79" s="39" t="s">
        <v>55</v>
      </c>
      <c r="E79" s="70">
        <f>SUM(E80:E83)</f>
        <v>1155000</v>
      </c>
      <c r="F79" s="49">
        <f>SUM(F80:F84)</f>
        <v>706687.35</v>
      </c>
      <c r="G79" s="49">
        <f>(F79*100)/E79</f>
        <v>61.18505194805195</v>
      </c>
    </row>
    <row r="80" spans="1:7" ht="12.75">
      <c r="A80" s="21"/>
      <c r="B80" s="9"/>
      <c r="C80" s="31" t="s">
        <v>74</v>
      </c>
      <c r="D80" s="41" t="s">
        <v>22</v>
      </c>
      <c r="E80" s="82">
        <v>700000</v>
      </c>
      <c r="F80" s="50">
        <v>366990.64</v>
      </c>
      <c r="G80" s="51">
        <f>(F80*100)/E80</f>
        <v>52.427234285714285</v>
      </c>
    </row>
    <row r="81" spans="1:7" ht="12.75">
      <c r="A81" s="21"/>
      <c r="B81" s="9"/>
      <c r="C81" s="31" t="s">
        <v>75</v>
      </c>
      <c r="D81" s="41" t="s">
        <v>5</v>
      </c>
      <c r="E81" s="82">
        <v>7000</v>
      </c>
      <c r="F81" s="50">
        <v>2521.75</v>
      </c>
      <c r="G81" s="51">
        <f>(F81*100)/E81</f>
        <v>36.025</v>
      </c>
    </row>
    <row r="82" spans="1:7" ht="12.75">
      <c r="A82" s="21"/>
      <c r="B82" s="9"/>
      <c r="C82" s="31" t="s">
        <v>76</v>
      </c>
      <c r="D82" s="41" t="s">
        <v>29</v>
      </c>
      <c r="E82" s="82">
        <v>400000</v>
      </c>
      <c r="F82" s="50">
        <v>296634.62</v>
      </c>
      <c r="G82" s="51">
        <f>(F82*100)/E82</f>
        <v>74.158655</v>
      </c>
    </row>
    <row r="83" spans="1:7" ht="38.25">
      <c r="A83" s="21"/>
      <c r="B83" s="9"/>
      <c r="C83" s="31" t="s">
        <v>92</v>
      </c>
      <c r="D83" s="40" t="s">
        <v>95</v>
      </c>
      <c r="E83" s="82">
        <v>48000</v>
      </c>
      <c r="F83" s="50">
        <v>40525.34</v>
      </c>
      <c r="G83" s="51">
        <f>(F83*100)/E83</f>
        <v>84.42779166666665</v>
      </c>
    </row>
    <row r="84" spans="1:7" ht="12.75">
      <c r="A84" s="21"/>
      <c r="B84" s="9"/>
      <c r="C84" s="31" t="s">
        <v>66</v>
      </c>
      <c r="D84" s="41" t="s">
        <v>88</v>
      </c>
      <c r="E84" s="82"/>
      <c r="F84" s="50">
        <v>15</v>
      </c>
      <c r="G84" s="51"/>
    </row>
    <row r="85" spans="1:7" ht="12.75">
      <c r="A85" s="21"/>
      <c r="B85" s="9"/>
      <c r="C85" s="31"/>
      <c r="D85" s="41"/>
      <c r="E85" s="82"/>
      <c r="F85" s="50"/>
      <c r="G85" s="50"/>
    </row>
    <row r="86" spans="1:7" ht="12.75">
      <c r="A86" s="22"/>
      <c r="B86" s="9">
        <v>75621</v>
      </c>
      <c r="C86" s="30"/>
      <c r="D86" s="43" t="s">
        <v>23</v>
      </c>
      <c r="E86" s="70">
        <f>SUM(E87:E88)</f>
        <v>13825402</v>
      </c>
      <c r="F86" s="49">
        <f>SUM(F87:F88)</f>
        <v>6008737.95</v>
      </c>
      <c r="G86" s="49">
        <f>(F86*100)/E86</f>
        <v>43.46157854939769</v>
      </c>
    </row>
    <row r="87" spans="1:7" ht="12.75">
      <c r="A87" s="21"/>
      <c r="B87" s="9"/>
      <c r="C87" s="31" t="s">
        <v>77</v>
      </c>
      <c r="D87" s="41" t="s">
        <v>24</v>
      </c>
      <c r="E87" s="82">
        <v>13195402</v>
      </c>
      <c r="F87" s="50">
        <v>5582607</v>
      </c>
      <c r="G87" s="51">
        <f>(F87*100)/E87</f>
        <v>42.30721428570346</v>
      </c>
    </row>
    <row r="88" spans="1:7" ht="12.75">
      <c r="A88" s="21"/>
      <c r="B88" s="9"/>
      <c r="C88" s="31" t="s">
        <v>78</v>
      </c>
      <c r="D88" s="41" t="s">
        <v>25</v>
      </c>
      <c r="E88" s="82">
        <v>630000</v>
      </c>
      <c r="F88" s="50">
        <v>426130.95</v>
      </c>
      <c r="G88" s="51">
        <f>(F88*100)/E88</f>
        <v>67.63983333333333</v>
      </c>
    </row>
    <row r="89" spans="1:7" ht="12.75">
      <c r="A89" s="60"/>
      <c r="B89" s="55"/>
      <c r="C89" s="56"/>
      <c r="D89" s="58"/>
      <c r="E89" s="83"/>
      <c r="F89" s="59"/>
      <c r="G89" s="59"/>
    </row>
    <row r="90" spans="1:7" ht="12.75">
      <c r="A90" s="21">
        <v>758</v>
      </c>
      <c r="B90" s="24"/>
      <c r="C90" s="32"/>
      <c r="D90" s="42" t="s">
        <v>26</v>
      </c>
      <c r="E90" s="73">
        <f>E91++E94+E97+E101+E103</f>
        <v>17315188</v>
      </c>
      <c r="F90" s="52">
        <f>F91++F94+F97+F101+F103</f>
        <v>10568689.129999999</v>
      </c>
      <c r="G90" s="52">
        <f>(F90*100)/E90</f>
        <v>61.03710297572281</v>
      </c>
    </row>
    <row r="91" spans="1:7" ht="12.75">
      <c r="A91" s="25"/>
      <c r="B91" s="9">
        <v>75801</v>
      </c>
      <c r="C91" s="30"/>
      <c r="D91" s="43" t="s">
        <v>27</v>
      </c>
      <c r="E91" s="70">
        <f>SUM(E92)</f>
        <v>16623355</v>
      </c>
      <c r="F91" s="49">
        <f>SUM(F92)</f>
        <v>10229760</v>
      </c>
      <c r="G91" s="49">
        <f>(F91*100)/E91</f>
        <v>61.538480048101</v>
      </c>
    </row>
    <row r="92" spans="1:7" ht="12.75">
      <c r="A92" s="21"/>
      <c r="B92" s="9"/>
      <c r="C92" s="31" t="s">
        <v>79</v>
      </c>
      <c r="D92" s="41" t="s">
        <v>28</v>
      </c>
      <c r="E92" s="82">
        <v>16623355</v>
      </c>
      <c r="F92" s="50">
        <v>10229760</v>
      </c>
      <c r="G92" s="51">
        <f>(F92*100)/E92</f>
        <v>61.538480048101</v>
      </c>
    </row>
    <row r="93" spans="1:7" ht="12.75">
      <c r="A93" s="21"/>
      <c r="B93" s="6"/>
      <c r="C93" s="31"/>
      <c r="D93" s="41"/>
      <c r="E93" s="82"/>
      <c r="F93" s="50"/>
      <c r="G93" s="50"/>
    </row>
    <row r="94" spans="1:7" ht="12.75">
      <c r="A94" s="21"/>
      <c r="B94" s="5">
        <v>75807</v>
      </c>
      <c r="C94" s="30"/>
      <c r="D94" s="43" t="s">
        <v>102</v>
      </c>
      <c r="E94" s="70">
        <f>SUM(E95)</f>
        <v>369701</v>
      </c>
      <c r="F94" s="49">
        <f>SUM(F95)</f>
        <v>184848</v>
      </c>
      <c r="G94" s="49">
        <f>(F94*100)/E94</f>
        <v>49.99932377786374</v>
      </c>
    </row>
    <row r="95" spans="1:7" ht="12.75">
      <c r="A95" s="21"/>
      <c r="B95" s="6"/>
      <c r="C95" s="31" t="s">
        <v>79</v>
      </c>
      <c r="D95" s="41" t="s">
        <v>28</v>
      </c>
      <c r="E95" s="82">
        <v>369701</v>
      </c>
      <c r="F95" s="50">
        <v>184848</v>
      </c>
      <c r="G95" s="51">
        <f>(F95*100)/E95</f>
        <v>49.99932377786374</v>
      </c>
    </row>
    <row r="96" spans="1:7" ht="12.75">
      <c r="A96" s="21"/>
      <c r="B96" s="6"/>
      <c r="C96" s="31"/>
      <c r="D96" s="41"/>
      <c r="E96" s="82"/>
      <c r="F96" s="50"/>
      <c r="G96" s="50"/>
    </row>
    <row r="97" spans="1:7" ht="12.75">
      <c r="A97" s="21"/>
      <c r="B97" s="5">
        <v>75814</v>
      </c>
      <c r="C97" s="31"/>
      <c r="D97" s="43" t="s">
        <v>37</v>
      </c>
      <c r="E97" s="70">
        <f>SUM(E98:E98)</f>
        <v>50000</v>
      </c>
      <c r="F97" s="49">
        <f>SUM(F98:F98)</f>
        <v>16576.53</v>
      </c>
      <c r="G97" s="49">
        <f>(F97*100)/E97</f>
        <v>33.15306</v>
      </c>
    </row>
    <row r="98" spans="1:7" ht="12.75">
      <c r="A98" s="21"/>
      <c r="B98" s="6"/>
      <c r="C98" s="31" t="s">
        <v>61</v>
      </c>
      <c r="D98" s="41" t="s">
        <v>34</v>
      </c>
      <c r="E98" s="82">
        <v>50000</v>
      </c>
      <c r="F98" s="50">
        <v>16576.53</v>
      </c>
      <c r="G98" s="51">
        <f>(F98*100)/E98</f>
        <v>33.15306</v>
      </c>
    </row>
    <row r="99" spans="1:7" ht="12.75">
      <c r="A99" s="21"/>
      <c r="B99" s="6"/>
      <c r="C99" s="31"/>
      <c r="D99" s="41"/>
      <c r="E99" s="82"/>
      <c r="F99" s="50"/>
      <c r="G99" s="51"/>
    </row>
    <row r="100" spans="1:7" ht="12.75">
      <c r="A100" s="21"/>
      <c r="B100" s="5">
        <v>75815</v>
      </c>
      <c r="C100" s="30"/>
      <c r="D100" s="43" t="s">
        <v>115</v>
      </c>
      <c r="E100" s="70"/>
      <c r="F100" s="49">
        <f>SUM(F101)</f>
        <v>1436.6</v>
      </c>
      <c r="G100" s="49"/>
    </row>
    <row r="101" spans="1:7" ht="12.75">
      <c r="A101" s="21"/>
      <c r="B101" s="6"/>
      <c r="C101" s="31" t="s">
        <v>114</v>
      </c>
      <c r="D101" s="41" t="s">
        <v>115</v>
      </c>
      <c r="E101" s="82"/>
      <c r="F101" s="50">
        <v>1436.6</v>
      </c>
      <c r="G101" s="51"/>
    </row>
    <row r="102" spans="1:7" ht="12.75">
      <c r="A102" s="21"/>
      <c r="B102" s="6"/>
      <c r="C102" s="31"/>
      <c r="D102" s="41"/>
      <c r="E102" s="82"/>
      <c r="F102" s="50"/>
      <c r="G102" s="51"/>
    </row>
    <row r="103" spans="1:7" ht="12.75">
      <c r="A103" s="21"/>
      <c r="B103" s="6">
        <v>75831</v>
      </c>
      <c r="C103" s="31"/>
      <c r="D103" s="43" t="s">
        <v>116</v>
      </c>
      <c r="E103" s="70">
        <f>SUM(E104)</f>
        <v>272132</v>
      </c>
      <c r="F103" s="49">
        <f>SUM(F104)</f>
        <v>136068</v>
      </c>
      <c r="G103" s="49">
        <f>(F103*100)/E103</f>
        <v>50.00073493745682</v>
      </c>
    </row>
    <row r="104" spans="1:7" ht="12.75">
      <c r="A104" s="21"/>
      <c r="B104" s="6"/>
      <c r="C104" s="31" t="s">
        <v>79</v>
      </c>
      <c r="D104" s="41" t="s">
        <v>28</v>
      </c>
      <c r="E104" s="82">
        <v>272132</v>
      </c>
      <c r="F104" s="50">
        <v>136068</v>
      </c>
      <c r="G104" s="51">
        <f>(F104*100)/E104</f>
        <v>50.00073493745682</v>
      </c>
    </row>
    <row r="105" spans="1:7" ht="12.75">
      <c r="A105" s="60"/>
      <c r="B105" s="64"/>
      <c r="C105" s="56"/>
      <c r="D105" s="57"/>
      <c r="E105" s="83"/>
      <c r="F105" s="59"/>
      <c r="G105" s="59"/>
    </row>
    <row r="106" spans="1:7" ht="12.75">
      <c r="A106" s="21">
        <v>801</v>
      </c>
      <c r="B106" s="6"/>
      <c r="C106" s="31"/>
      <c r="D106" s="42" t="s">
        <v>41</v>
      </c>
      <c r="E106" s="73">
        <f>E107+E113</f>
        <v>138500</v>
      </c>
      <c r="F106" s="52">
        <f>F107+F113+F122+F118</f>
        <v>71936.28</v>
      </c>
      <c r="G106" s="52">
        <f>(F106*100)/E106</f>
        <v>51.939552346570395</v>
      </c>
    </row>
    <row r="107" spans="1:7" ht="12.75">
      <c r="A107" s="21"/>
      <c r="B107" s="5">
        <v>80101</v>
      </c>
      <c r="C107" s="30"/>
      <c r="D107" s="43" t="s">
        <v>42</v>
      </c>
      <c r="E107" s="70">
        <f>SUM(E108:E111)</f>
        <v>20300</v>
      </c>
      <c r="F107" s="49">
        <f>SUM(F108:F111)</f>
        <v>8588.75</v>
      </c>
      <c r="G107" s="49">
        <f>(F107*100)/E107</f>
        <v>42.30911330049261</v>
      </c>
    </row>
    <row r="108" spans="1:7" ht="25.5">
      <c r="A108" s="21"/>
      <c r="B108" s="5"/>
      <c r="C108" s="37" t="s">
        <v>60</v>
      </c>
      <c r="D108" s="40" t="s">
        <v>40</v>
      </c>
      <c r="E108" s="71">
        <v>16400</v>
      </c>
      <c r="F108" s="51">
        <v>6607</v>
      </c>
      <c r="G108" s="51">
        <f>(F108*100)/E108</f>
        <v>40.28658536585366</v>
      </c>
    </row>
    <row r="109" spans="1:7" ht="12.75">
      <c r="A109" s="21"/>
      <c r="B109" s="5"/>
      <c r="C109" s="37" t="s">
        <v>80</v>
      </c>
      <c r="D109" s="40" t="s">
        <v>4</v>
      </c>
      <c r="E109" s="71">
        <v>3900</v>
      </c>
      <c r="F109" s="51">
        <v>1625.78</v>
      </c>
      <c r="G109" s="51">
        <f>(F109*100)/E109</f>
        <v>41.68666666666667</v>
      </c>
    </row>
    <row r="110" spans="1:7" ht="12.75">
      <c r="A110" s="21"/>
      <c r="B110" s="5"/>
      <c r="C110" s="31" t="s">
        <v>61</v>
      </c>
      <c r="D110" s="41" t="s">
        <v>34</v>
      </c>
      <c r="E110" s="71"/>
      <c r="F110" s="51">
        <v>5.97</v>
      </c>
      <c r="G110" s="51"/>
    </row>
    <row r="111" spans="1:7" ht="12.75">
      <c r="A111" s="21"/>
      <c r="B111" s="5"/>
      <c r="C111" s="37" t="s">
        <v>63</v>
      </c>
      <c r="D111" s="40" t="s">
        <v>57</v>
      </c>
      <c r="E111" s="71"/>
      <c r="F111" s="51">
        <v>350</v>
      </c>
      <c r="G111" s="51"/>
    </row>
    <row r="112" spans="1:7" ht="12.75">
      <c r="A112" s="21"/>
      <c r="B112" s="6"/>
      <c r="C112" s="31"/>
      <c r="D112" s="46"/>
      <c r="E112" s="82"/>
      <c r="F112" s="50"/>
      <c r="G112" s="51"/>
    </row>
    <row r="113" spans="1:7" ht="12.75">
      <c r="A113" s="21"/>
      <c r="B113" s="5">
        <v>80104</v>
      </c>
      <c r="C113" s="31"/>
      <c r="D113" s="39" t="s">
        <v>48</v>
      </c>
      <c r="E113" s="70">
        <f>SUM(E114:E116)</f>
        <v>118200</v>
      </c>
      <c r="F113" s="49">
        <f>SUM(F114:F116)</f>
        <v>60515.69</v>
      </c>
      <c r="G113" s="49">
        <f>(F113*100)/E113</f>
        <v>51.19770727580372</v>
      </c>
    </row>
    <row r="114" spans="1:7" ht="25.5">
      <c r="A114" s="21"/>
      <c r="B114" s="5"/>
      <c r="C114" s="31" t="s">
        <v>60</v>
      </c>
      <c r="D114" s="40" t="s">
        <v>40</v>
      </c>
      <c r="E114" s="71">
        <v>13200</v>
      </c>
      <c r="F114" s="51">
        <v>6600</v>
      </c>
      <c r="G114" s="51">
        <f>(F114*100)/E114</f>
        <v>50</v>
      </c>
    </row>
    <row r="115" spans="1:7" ht="12.75">
      <c r="A115" s="21"/>
      <c r="B115" s="6"/>
      <c r="C115" s="31" t="s">
        <v>80</v>
      </c>
      <c r="D115" s="47" t="s">
        <v>4</v>
      </c>
      <c r="E115" s="71">
        <v>105000</v>
      </c>
      <c r="F115" s="51">
        <v>53865.3</v>
      </c>
      <c r="G115" s="51">
        <f>(F115*100)/E115</f>
        <v>51.300285714285714</v>
      </c>
    </row>
    <row r="116" spans="1:7" ht="12.75">
      <c r="A116" s="21"/>
      <c r="B116" s="6"/>
      <c r="C116" s="31" t="s">
        <v>63</v>
      </c>
      <c r="D116" s="47" t="s">
        <v>57</v>
      </c>
      <c r="E116" s="71">
        <v>0</v>
      </c>
      <c r="F116" s="51">
        <v>50.39</v>
      </c>
      <c r="G116" s="51"/>
    </row>
    <row r="117" spans="1:7" ht="12.75">
      <c r="A117" s="21"/>
      <c r="B117" s="6"/>
      <c r="C117" s="31"/>
      <c r="D117" s="47"/>
      <c r="E117" s="71"/>
      <c r="F117" s="51"/>
      <c r="G117" s="51"/>
    </row>
    <row r="118" spans="1:7" ht="12.75">
      <c r="A118" s="21"/>
      <c r="B118" s="5">
        <v>80110</v>
      </c>
      <c r="C118" s="30"/>
      <c r="D118" s="39" t="s">
        <v>117</v>
      </c>
      <c r="E118" s="70"/>
      <c r="F118" s="49">
        <f>SUM(F119:F120)</f>
        <v>2702</v>
      </c>
      <c r="G118" s="49"/>
    </row>
    <row r="119" spans="1:7" ht="12.75">
      <c r="A119" s="21"/>
      <c r="B119" s="6"/>
      <c r="C119" s="31" t="s">
        <v>80</v>
      </c>
      <c r="D119" s="47" t="s">
        <v>4</v>
      </c>
      <c r="E119" s="71"/>
      <c r="F119" s="51">
        <v>2600</v>
      </c>
      <c r="G119" s="51"/>
    </row>
    <row r="120" spans="1:7" ht="12.75">
      <c r="A120" s="21"/>
      <c r="B120" s="6"/>
      <c r="C120" s="31" t="s">
        <v>63</v>
      </c>
      <c r="D120" s="47" t="s">
        <v>57</v>
      </c>
      <c r="E120" s="71"/>
      <c r="F120" s="51">
        <v>102</v>
      </c>
      <c r="G120" s="51"/>
    </row>
    <row r="121" spans="1:7" ht="12.75">
      <c r="A121" s="21"/>
      <c r="B121" s="6"/>
      <c r="C121" s="31"/>
      <c r="D121" s="39"/>
      <c r="E121" s="70"/>
      <c r="F121" s="51"/>
      <c r="G121" s="49"/>
    </row>
    <row r="122" spans="1:7" ht="12.75">
      <c r="A122" s="21"/>
      <c r="B122" s="5">
        <v>80114</v>
      </c>
      <c r="C122" s="31"/>
      <c r="D122" s="39" t="s">
        <v>91</v>
      </c>
      <c r="E122" s="70"/>
      <c r="F122" s="49">
        <f>SUM(F123:F125)</f>
        <v>129.84</v>
      </c>
      <c r="G122" s="49"/>
    </row>
    <row r="123" spans="1:7" ht="12.75">
      <c r="A123" s="21"/>
      <c r="B123" s="5"/>
      <c r="C123" s="31" t="s">
        <v>80</v>
      </c>
      <c r="D123" s="47" t="s">
        <v>4</v>
      </c>
      <c r="E123" s="70"/>
      <c r="F123" s="51">
        <v>70</v>
      </c>
      <c r="G123" s="49"/>
    </row>
    <row r="124" spans="1:7" ht="12.75">
      <c r="A124" s="21"/>
      <c r="B124" s="5"/>
      <c r="C124" s="31" t="s">
        <v>61</v>
      </c>
      <c r="D124" s="41" t="s">
        <v>34</v>
      </c>
      <c r="E124" s="70"/>
      <c r="F124" s="51">
        <v>28.84</v>
      </c>
      <c r="G124" s="49"/>
    </row>
    <row r="125" spans="1:7" ht="12.75">
      <c r="A125" s="21"/>
      <c r="B125" s="5"/>
      <c r="C125" s="31" t="s">
        <v>63</v>
      </c>
      <c r="D125" s="47" t="s">
        <v>57</v>
      </c>
      <c r="E125" s="70"/>
      <c r="F125" s="51">
        <v>31</v>
      </c>
      <c r="G125" s="49"/>
    </row>
    <row r="126" spans="1:7" ht="12.75">
      <c r="A126" s="60"/>
      <c r="B126" s="79"/>
      <c r="C126" s="56"/>
      <c r="D126" s="100"/>
      <c r="E126" s="96"/>
      <c r="F126" s="61"/>
      <c r="G126" s="97"/>
    </row>
    <row r="127" spans="1:7" ht="12.75">
      <c r="A127" s="21"/>
      <c r="B127" s="6"/>
      <c r="C127" s="34"/>
      <c r="D127" s="42"/>
      <c r="E127" s="82"/>
      <c r="F127" s="50"/>
      <c r="G127" s="50"/>
    </row>
    <row r="128" spans="1:7" ht="12.75">
      <c r="A128" s="21">
        <v>852</v>
      </c>
      <c r="B128" s="6"/>
      <c r="C128" s="34"/>
      <c r="D128" s="42" t="s">
        <v>105</v>
      </c>
      <c r="E128" s="86">
        <f>E129+E134+E137+E142+E147+E151</f>
        <v>11418160</v>
      </c>
      <c r="F128" s="104">
        <f>F129+F134+F137+F142+F147+F151</f>
        <v>5903174.08</v>
      </c>
      <c r="G128" s="49">
        <f>(F128*100)/E128</f>
        <v>51.69987178319449</v>
      </c>
    </row>
    <row r="129" spans="1:7" ht="25.5">
      <c r="A129" s="21"/>
      <c r="B129" s="5">
        <v>85212</v>
      </c>
      <c r="C129" s="34"/>
      <c r="D129" s="39" t="s">
        <v>104</v>
      </c>
      <c r="E129" s="75">
        <f>SUM(E131:E132)</f>
        <v>9594000</v>
      </c>
      <c r="F129" s="105">
        <f>SUM(F130:F132)</f>
        <v>4808526.46</v>
      </c>
      <c r="G129" s="49">
        <f aca="true" t="shared" si="2" ref="G129:G152">(F129*100)/E129</f>
        <v>50.12014238065458</v>
      </c>
    </row>
    <row r="130" spans="1:7" ht="12.75">
      <c r="A130" s="21"/>
      <c r="B130" s="5"/>
      <c r="C130" s="31" t="s">
        <v>61</v>
      </c>
      <c r="D130" s="41" t="s">
        <v>34</v>
      </c>
      <c r="E130" s="75"/>
      <c r="F130" s="106">
        <v>80.39</v>
      </c>
      <c r="G130" s="49"/>
    </row>
    <row r="131" spans="1:7" ht="25.5">
      <c r="A131" s="21"/>
      <c r="B131" s="6"/>
      <c r="C131" s="31" t="s">
        <v>62</v>
      </c>
      <c r="D131" s="40" t="s">
        <v>39</v>
      </c>
      <c r="E131" s="72">
        <v>9594000</v>
      </c>
      <c r="F131" s="106">
        <v>4806885</v>
      </c>
      <c r="G131" s="51">
        <f t="shared" si="2"/>
        <v>50.103033145716076</v>
      </c>
    </row>
    <row r="132" spans="1:7" ht="38.25">
      <c r="A132" s="21"/>
      <c r="B132" s="6"/>
      <c r="C132" s="36">
        <v>2360</v>
      </c>
      <c r="D132" s="47" t="s">
        <v>100</v>
      </c>
      <c r="E132" s="72"/>
      <c r="F132" s="106">
        <v>1561.07</v>
      </c>
      <c r="G132" s="51"/>
    </row>
    <row r="133" spans="1:7" ht="12.75">
      <c r="A133" s="21"/>
      <c r="B133" s="6"/>
      <c r="C133" s="31"/>
      <c r="D133" s="46"/>
      <c r="E133" s="72"/>
      <c r="F133" s="106"/>
      <c r="G133" s="49"/>
    </row>
    <row r="134" spans="1:7" ht="25.5">
      <c r="A134" s="21"/>
      <c r="B134" s="5">
        <v>85213</v>
      </c>
      <c r="C134" s="30"/>
      <c r="D134" s="39" t="s">
        <v>56</v>
      </c>
      <c r="E134" s="75">
        <f>SUM(E135)</f>
        <v>47000</v>
      </c>
      <c r="F134" s="105">
        <f>SUM(F135)</f>
        <v>23610</v>
      </c>
      <c r="G134" s="49">
        <f t="shared" si="2"/>
        <v>50.234042553191486</v>
      </c>
    </row>
    <row r="135" spans="1:7" ht="25.5">
      <c r="A135" s="21"/>
      <c r="B135" s="6"/>
      <c r="C135" s="31" t="s">
        <v>62</v>
      </c>
      <c r="D135" s="40" t="s">
        <v>39</v>
      </c>
      <c r="E135" s="72">
        <v>47000</v>
      </c>
      <c r="F135" s="106">
        <v>23610</v>
      </c>
      <c r="G135" s="51">
        <f t="shared" si="2"/>
        <v>50.234042553191486</v>
      </c>
    </row>
    <row r="136" spans="1:7" ht="12.75">
      <c r="A136" s="21"/>
      <c r="B136" s="6"/>
      <c r="C136" s="31"/>
      <c r="D136" s="42"/>
      <c r="E136" s="72"/>
      <c r="F136" s="106"/>
      <c r="G136" s="49"/>
    </row>
    <row r="137" spans="1:7" ht="12.75">
      <c r="A137" s="21"/>
      <c r="B137" s="5">
        <v>85214</v>
      </c>
      <c r="C137" s="33"/>
      <c r="D137" s="43" t="s">
        <v>107</v>
      </c>
      <c r="E137" s="75">
        <f>SUM(E138:E140)</f>
        <v>569000</v>
      </c>
      <c r="F137" s="105">
        <f>SUM(F138:F140)</f>
        <v>318380</v>
      </c>
      <c r="G137" s="49">
        <f t="shared" si="2"/>
        <v>55.95430579964851</v>
      </c>
    </row>
    <row r="138" spans="1:7" ht="12.75">
      <c r="A138" s="21"/>
      <c r="B138" s="5"/>
      <c r="C138" s="37" t="s">
        <v>63</v>
      </c>
      <c r="D138" s="46" t="s">
        <v>90</v>
      </c>
      <c r="E138" s="75"/>
      <c r="F138" s="106">
        <v>40</v>
      </c>
      <c r="G138" s="51"/>
    </row>
    <row r="139" spans="1:7" ht="25.5">
      <c r="A139" s="21"/>
      <c r="B139" s="6"/>
      <c r="C139" s="36">
        <v>2010</v>
      </c>
      <c r="D139" s="40" t="s">
        <v>39</v>
      </c>
      <c r="E139" s="74">
        <v>480000</v>
      </c>
      <c r="F139" s="102">
        <v>254900</v>
      </c>
      <c r="G139" s="51">
        <f t="shared" si="2"/>
        <v>53.104166666666664</v>
      </c>
    </row>
    <row r="140" spans="1:7" ht="25.5">
      <c r="A140" s="21"/>
      <c r="B140" s="6"/>
      <c r="C140" s="36">
        <v>2030</v>
      </c>
      <c r="D140" s="47" t="s">
        <v>45</v>
      </c>
      <c r="E140" s="74">
        <v>89000</v>
      </c>
      <c r="F140" s="102">
        <v>63440</v>
      </c>
      <c r="G140" s="51">
        <f t="shared" si="2"/>
        <v>71.28089887640449</v>
      </c>
    </row>
    <row r="141" spans="1:7" ht="12.75">
      <c r="A141" s="21"/>
      <c r="B141" s="6"/>
      <c r="C141" s="36"/>
      <c r="D141" s="47"/>
      <c r="E141" s="74"/>
      <c r="F141" s="102"/>
      <c r="G141" s="49"/>
    </row>
    <row r="142" spans="1:7" ht="12.75">
      <c r="A142" s="21"/>
      <c r="B142" s="5">
        <v>85219</v>
      </c>
      <c r="C142" s="33"/>
      <c r="D142" s="43" t="s">
        <v>30</v>
      </c>
      <c r="E142" s="75">
        <f>SUM(E144:E145)</f>
        <v>645800</v>
      </c>
      <c r="F142" s="105">
        <f>SUM(F143:F145)</f>
        <v>365156.89</v>
      </c>
      <c r="G142" s="49">
        <f t="shared" si="2"/>
        <v>56.54334004335708</v>
      </c>
    </row>
    <row r="143" spans="1:7" ht="12.75">
      <c r="A143" s="21"/>
      <c r="B143" s="5"/>
      <c r="C143" s="31" t="s">
        <v>61</v>
      </c>
      <c r="D143" s="41" t="s">
        <v>34</v>
      </c>
      <c r="E143" s="75"/>
      <c r="F143" s="106">
        <v>32.24</v>
      </c>
      <c r="G143" s="49"/>
    </row>
    <row r="144" spans="1:7" ht="12.75">
      <c r="A144" s="21"/>
      <c r="B144" s="5"/>
      <c r="C144" s="37" t="s">
        <v>63</v>
      </c>
      <c r="D144" s="46" t="s">
        <v>57</v>
      </c>
      <c r="E144" s="72"/>
      <c r="F144" s="106">
        <v>6934.65</v>
      </c>
      <c r="G144" s="51"/>
    </row>
    <row r="145" spans="1:7" ht="25.5">
      <c r="A145" s="21"/>
      <c r="B145" s="6"/>
      <c r="C145" s="36">
        <v>2030</v>
      </c>
      <c r="D145" s="47" t="s">
        <v>45</v>
      </c>
      <c r="E145" s="74">
        <v>645800</v>
      </c>
      <c r="F145" s="107">
        <v>358190</v>
      </c>
      <c r="G145" s="51">
        <f t="shared" si="2"/>
        <v>55.464540105295754</v>
      </c>
    </row>
    <row r="146" spans="1:7" ht="12.75">
      <c r="A146" s="21"/>
      <c r="B146" s="6"/>
      <c r="C146" s="36"/>
      <c r="D146" s="40"/>
      <c r="E146" s="74"/>
      <c r="F146" s="107"/>
      <c r="G146" s="49"/>
    </row>
    <row r="147" spans="1:7" ht="12.75">
      <c r="A147" s="21"/>
      <c r="B147" s="5">
        <v>85228</v>
      </c>
      <c r="C147" s="33"/>
      <c r="D147" s="39" t="s">
        <v>38</v>
      </c>
      <c r="E147" s="75">
        <f>E148+E149</f>
        <v>142360</v>
      </c>
      <c r="F147" s="105">
        <f>SUM(F148:F149)</f>
        <v>74500.73</v>
      </c>
      <c r="G147" s="49">
        <f t="shared" si="2"/>
        <v>52.33262854734476</v>
      </c>
    </row>
    <row r="148" spans="1:7" ht="12.75">
      <c r="A148" s="21"/>
      <c r="B148" s="6"/>
      <c r="C148" s="31" t="s">
        <v>80</v>
      </c>
      <c r="D148" s="40" t="s">
        <v>4</v>
      </c>
      <c r="E148" s="74">
        <v>27000</v>
      </c>
      <c r="F148" s="107">
        <v>12020.73</v>
      </c>
      <c r="G148" s="51">
        <f t="shared" si="2"/>
        <v>44.52122222222222</v>
      </c>
    </row>
    <row r="149" spans="1:7" ht="25.5">
      <c r="A149" s="21"/>
      <c r="B149" s="6"/>
      <c r="C149" s="31" t="s">
        <v>62</v>
      </c>
      <c r="D149" s="40" t="s">
        <v>39</v>
      </c>
      <c r="E149" s="74">
        <v>115360</v>
      </c>
      <c r="F149" s="107">
        <v>62480</v>
      </c>
      <c r="G149" s="51">
        <f t="shared" si="2"/>
        <v>54.16088765603329</v>
      </c>
    </row>
    <row r="150" spans="1:7" ht="12.75">
      <c r="A150" s="21"/>
      <c r="B150" s="6"/>
      <c r="C150" s="31"/>
      <c r="D150" s="40"/>
      <c r="E150" s="74"/>
      <c r="F150" s="107"/>
      <c r="G150" s="49"/>
    </row>
    <row r="151" spans="1:7" ht="12.75">
      <c r="A151" s="21"/>
      <c r="B151" s="5">
        <v>85295</v>
      </c>
      <c r="C151" s="31"/>
      <c r="D151" s="39" t="s">
        <v>3</v>
      </c>
      <c r="E151" s="75">
        <f>SUM(E152:E152)</f>
        <v>420000</v>
      </c>
      <c r="F151" s="105">
        <f>SUM(F152:F152)</f>
        <v>313000</v>
      </c>
      <c r="G151" s="49">
        <f t="shared" si="2"/>
        <v>74.52380952380952</v>
      </c>
    </row>
    <row r="152" spans="1:7" ht="25.5">
      <c r="A152" s="21"/>
      <c r="B152" s="5"/>
      <c r="C152" s="36">
        <v>2030</v>
      </c>
      <c r="D152" s="47" t="s">
        <v>45</v>
      </c>
      <c r="E152" s="74">
        <v>420000</v>
      </c>
      <c r="F152" s="106">
        <v>313000</v>
      </c>
      <c r="G152" s="51">
        <f t="shared" si="2"/>
        <v>74.52380952380952</v>
      </c>
    </row>
    <row r="153" spans="1:7" ht="12.75">
      <c r="A153" s="60"/>
      <c r="B153" s="79"/>
      <c r="C153" s="66"/>
      <c r="D153" s="98"/>
      <c r="E153" s="87"/>
      <c r="F153" s="108"/>
      <c r="G153" s="61"/>
    </row>
    <row r="154" spans="1:7" ht="12.75">
      <c r="A154" s="21">
        <v>854</v>
      </c>
      <c r="B154" s="5"/>
      <c r="C154" s="36"/>
      <c r="D154" s="45" t="s">
        <v>94</v>
      </c>
      <c r="E154" s="86">
        <f>SUM(E155)</f>
        <v>61363</v>
      </c>
      <c r="F154" s="104">
        <f>SUM(F155)</f>
        <v>61363</v>
      </c>
      <c r="G154" s="52">
        <f>(F154*100)/E154</f>
        <v>100</v>
      </c>
    </row>
    <row r="155" spans="1:7" ht="12.75">
      <c r="A155" s="21"/>
      <c r="B155" s="5">
        <v>85415</v>
      </c>
      <c r="C155" s="36"/>
      <c r="D155" s="43" t="s">
        <v>106</v>
      </c>
      <c r="E155" s="75">
        <f>SUM(E156)</f>
        <v>61363</v>
      </c>
      <c r="F155" s="105">
        <f>SUM(F156)</f>
        <v>61363</v>
      </c>
      <c r="G155" s="49">
        <f>(F155*100)/E155</f>
        <v>100</v>
      </c>
    </row>
    <row r="156" spans="1:7" ht="25.5">
      <c r="A156" s="21"/>
      <c r="B156" s="5"/>
      <c r="C156" s="36">
        <v>2030</v>
      </c>
      <c r="D156" s="47" t="s">
        <v>45</v>
      </c>
      <c r="E156" s="74">
        <v>61363</v>
      </c>
      <c r="F156" s="106">
        <v>61363</v>
      </c>
      <c r="G156" s="51">
        <f>(F156*100)/E156</f>
        <v>100</v>
      </c>
    </row>
    <row r="157" spans="1:7" ht="12.75">
      <c r="A157" s="60"/>
      <c r="B157" s="64"/>
      <c r="C157" s="66"/>
      <c r="D157" s="78"/>
      <c r="E157" s="87"/>
      <c r="F157" s="65"/>
      <c r="G157" s="65"/>
    </row>
    <row r="158" spans="1:7" ht="12.75">
      <c r="A158" s="21">
        <v>900</v>
      </c>
      <c r="B158" s="6"/>
      <c r="C158" s="36"/>
      <c r="D158" s="42" t="s">
        <v>44</v>
      </c>
      <c r="E158" s="86">
        <f>(E159)</f>
        <v>630000</v>
      </c>
      <c r="F158" s="104">
        <f>(F159)</f>
        <v>1500</v>
      </c>
      <c r="G158" s="52">
        <f>(F158*100)/E158</f>
        <v>0.23809523809523808</v>
      </c>
    </row>
    <row r="159" spans="1:7" ht="12.75">
      <c r="A159" s="21"/>
      <c r="B159" s="5">
        <v>90002</v>
      </c>
      <c r="C159" s="33"/>
      <c r="D159" s="43" t="s">
        <v>118</v>
      </c>
      <c r="E159" s="75">
        <f>SUM(E160)</f>
        <v>630000</v>
      </c>
      <c r="F159" s="105">
        <f>SUM(F160)</f>
        <v>1500</v>
      </c>
      <c r="G159" s="49">
        <f>(F159*100)/E159</f>
        <v>0.23809523809523808</v>
      </c>
    </row>
    <row r="160" spans="1:7" ht="38.25">
      <c r="A160" s="21"/>
      <c r="B160" s="6"/>
      <c r="C160" s="36">
        <v>6290</v>
      </c>
      <c r="D160" s="40" t="s">
        <v>119</v>
      </c>
      <c r="E160" s="72">
        <v>630000</v>
      </c>
      <c r="F160" s="106">
        <v>1500</v>
      </c>
      <c r="G160" s="51">
        <f>(F160*100)/E160</f>
        <v>0.23809523809523808</v>
      </c>
    </row>
    <row r="161" spans="1:7" ht="12.75">
      <c r="A161" s="60"/>
      <c r="B161" s="64"/>
      <c r="C161" s="66"/>
      <c r="D161" s="98"/>
      <c r="E161" s="88"/>
      <c r="F161" s="108"/>
      <c r="G161" s="61"/>
    </row>
    <row r="162" spans="1:7" ht="12.75">
      <c r="A162" s="21">
        <v>921</v>
      </c>
      <c r="B162" s="6"/>
      <c r="C162" s="36"/>
      <c r="D162" s="45" t="s">
        <v>93</v>
      </c>
      <c r="E162" s="86"/>
      <c r="F162" s="104">
        <f>SUM(F163)</f>
        <v>12000.01</v>
      </c>
      <c r="G162" s="52"/>
    </row>
    <row r="163" spans="1:7" ht="12.75">
      <c r="A163" s="21"/>
      <c r="B163" s="5">
        <v>92195</v>
      </c>
      <c r="C163" s="33"/>
      <c r="D163" s="43" t="s">
        <v>3</v>
      </c>
      <c r="E163" s="75"/>
      <c r="F163" s="105">
        <f>SUM(F164:F164)</f>
        <v>12000.01</v>
      </c>
      <c r="G163" s="49"/>
    </row>
    <row r="164" spans="1:7" ht="12.75">
      <c r="A164" s="21"/>
      <c r="B164" s="5"/>
      <c r="C164" s="37" t="s">
        <v>63</v>
      </c>
      <c r="D164" s="46" t="s">
        <v>57</v>
      </c>
      <c r="E164" s="75"/>
      <c r="F164" s="106">
        <v>12000.01</v>
      </c>
      <c r="G164" s="51"/>
    </row>
    <row r="165" spans="1:7" ht="13.5" thickBot="1">
      <c r="A165" s="60"/>
      <c r="B165" s="64"/>
      <c r="C165" s="66"/>
      <c r="D165" s="78"/>
      <c r="E165" s="89"/>
      <c r="F165" s="109"/>
      <c r="G165" s="61"/>
    </row>
    <row r="166" spans="1:7" ht="1.5" customHeight="1" thickBot="1" thickTop="1">
      <c r="A166" s="4"/>
      <c r="B166" s="6"/>
      <c r="C166" s="6"/>
      <c r="D166" s="95"/>
      <c r="E166" s="90"/>
      <c r="F166" s="17"/>
      <c r="G166" s="17"/>
    </row>
    <row r="167" spans="1:7" ht="25.5" customHeight="1" thickBot="1" thickTop="1">
      <c r="A167" s="93" t="s">
        <v>49</v>
      </c>
      <c r="B167" s="94"/>
      <c r="C167" s="94"/>
      <c r="D167" s="99"/>
      <c r="E167" s="91">
        <f>E9+E13+E17+E26+E30+E39+E43+E51+E90+E106+E128+E154+E158+E162</f>
        <v>59620471</v>
      </c>
      <c r="F167" s="110">
        <f>F9+F13+F17+F26+F30+F39+F43+F51+F90+F106+F128+F154+F158+F162</f>
        <v>31691073.94</v>
      </c>
      <c r="G167" s="77">
        <f>(F167*100)/E167</f>
        <v>53.15468564480143</v>
      </c>
    </row>
    <row r="168" spans="1:7" ht="13.5" thickTop="1">
      <c r="A168" s="3"/>
      <c r="B168" s="1"/>
      <c r="C168" s="1"/>
      <c r="D168" s="1"/>
      <c r="E168" s="1"/>
      <c r="F168" s="1"/>
      <c r="G168" s="13"/>
    </row>
    <row r="169" spans="1:7" ht="12.75">
      <c r="A169" s="3"/>
      <c r="B169" s="3"/>
      <c r="C169" s="1"/>
      <c r="E169" s="1"/>
      <c r="F169" s="1"/>
      <c r="G169" s="13"/>
    </row>
    <row r="170" spans="1:7" ht="12.75">
      <c r="A170" s="3"/>
      <c r="B170" s="1"/>
      <c r="G170" s="14"/>
    </row>
    <row r="171" spans="1:2" ht="12.75">
      <c r="A171" s="3"/>
      <c r="B171" s="1"/>
    </row>
    <row r="172" spans="1:2" ht="12.75">
      <c r="A172" s="3"/>
      <c r="B172" s="1"/>
    </row>
    <row r="173" spans="1:2" ht="12.75">
      <c r="A173" s="3"/>
      <c r="B173" s="1"/>
    </row>
    <row r="174" spans="1:2" ht="12.75">
      <c r="A174" s="3"/>
      <c r="B174" s="1"/>
    </row>
    <row r="175" spans="1:2" ht="12.75">
      <c r="A175" s="3"/>
      <c r="B175" s="1"/>
    </row>
    <row r="176" spans="1:2" ht="12.75">
      <c r="A176" s="3"/>
      <c r="B176" s="1"/>
    </row>
    <row r="177" spans="1:2" ht="12.75">
      <c r="A177" s="3"/>
      <c r="B177" s="1"/>
    </row>
    <row r="178" spans="1:2" ht="12.75">
      <c r="A178" s="3"/>
      <c r="B178" s="1"/>
    </row>
    <row r="179" spans="1:2" ht="12.75">
      <c r="A179" s="3"/>
      <c r="B179" s="1"/>
    </row>
    <row r="180" spans="1:2" ht="12.75">
      <c r="A180" s="3"/>
      <c r="B180" s="1"/>
    </row>
    <row r="181" spans="1:2" ht="12.75">
      <c r="A181" s="3"/>
      <c r="B181" s="1"/>
    </row>
    <row r="182" spans="1:2" ht="12.75">
      <c r="A182" s="1"/>
      <c r="B182" s="1"/>
    </row>
  </sheetData>
  <mergeCells count="7">
    <mergeCell ref="D45:D46"/>
    <mergeCell ref="A4:G4"/>
    <mergeCell ref="A7:C7"/>
    <mergeCell ref="D7:D8"/>
    <mergeCell ref="E7:E8"/>
    <mergeCell ref="F7:F8"/>
    <mergeCell ref="G7:G8"/>
  </mergeCells>
  <printOptions horizontalCentered="1"/>
  <pageMargins left="0.3937007874015748" right="0.3937007874015748" top="0.1968503937007874" bottom="0.7874015748031497" header="0.5118110236220472" footer="0.5118110236220472"/>
  <pageSetup fitToHeight="3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2006-08-04T11:24:32Z</cp:lastPrinted>
  <dcterms:created xsi:type="dcterms:W3CDTF">2000-11-02T08:00:54Z</dcterms:created>
  <dcterms:modified xsi:type="dcterms:W3CDTF">2006-08-08T07:12:53Z</dcterms:modified>
  <cp:category/>
  <cp:version/>
  <cp:contentType/>
  <cp:contentStatus/>
</cp:coreProperties>
</file>