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940" windowHeight="6540" activeTab="0"/>
  </bookViews>
  <sheets>
    <sheet name="Arkusz1" sheetId="1" r:id="rId1"/>
    <sheet name="Arkusz2" sheetId="2" r:id="rId2"/>
    <sheet name="Arkusz3" sheetId="3" r:id="rId3"/>
  </sheets>
  <definedNames>
    <definedName name="Dział">'Arkusz1'!$A$11:$A$22</definedName>
    <definedName name="_xlnm.Print_Area" localSheetId="0">'Arkusz1'!$A$1:$G$439</definedName>
    <definedName name="_xlnm.Print_Titles" localSheetId="0">'Arkusz1'!$9:$10</definedName>
  </definedNames>
  <calcPr fullCalcOnLoad="1"/>
</workbook>
</file>

<file path=xl/comments1.xml><?xml version="1.0" encoding="utf-8"?>
<comments xmlns="http://schemas.openxmlformats.org/spreadsheetml/2006/main">
  <authors>
    <author>FK</author>
  </authors>
  <commentList>
    <comment ref="D419" authorId="0">
      <text>
        <r>
          <rPr>
            <b/>
            <sz val="8"/>
            <rFont val="Tahoma"/>
            <family val="0"/>
          </rPr>
          <t>FK: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<sst xmlns="http://schemas.openxmlformats.org/spreadsheetml/2006/main" count="578" uniqueCount="172">
  <si>
    <t>Dział</t>
  </si>
  <si>
    <t>Rozdz.</t>
  </si>
  <si>
    <t>Treść</t>
  </si>
  <si>
    <t>Rolnictwo i łowiectwo</t>
  </si>
  <si>
    <t>Pozostała działalność</t>
  </si>
  <si>
    <t>Transport i łączność</t>
  </si>
  <si>
    <t>Gospodarka mieszkaniowa</t>
  </si>
  <si>
    <t>Gospodarka gruntami i nieruchomościami</t>
  </si>
  <si>
    <t>Administracja publiczna</t>
  </si>
  <si>
    <t>Urzędy wojewódzkie</t>
  </si>
  <si>
    <t>Straż Miejska</t>
  </si>
  <si>
    <t>010</t>
  </si>
  <si>
    <t>Klasyfikacja budżet.</t>
  </si>
  <si>
    <t>Oświata i wychowanie</t>
  </si>
  <si>
    <t>Szkoły podstawowe</t>
  </si>
  <si>
    <t>Ochrona zdrowia</t>
  </si>
  <si>
    <t>Przeciwdziałanie alkoholizmowi</t>
  </si>
  <si>
    <t>Ośrodki pomocy społecznej</t>
  </si>
  <si>
    <t>Oświetlenie ulic, placów i dróg</t>
  </si>
  <si>
    <t>Kultura fizyczna i sport</t>
  </si>
  <si>
    <t>Różne wydatki na rzecz osób fizycznych</t>
  </si>
  <si>
    <t>Wydatki inwestycyjne jednostek budżetowych</t>
  </si>
  <si>
    <t>Drogi publiczne gminne</t>
  </si>
  <si>
    <t>Zakup usług remontowych</t>
  </si>
  <si>
    <t>Zakup usług pozostałych</t>
  </si>
  <si>
    <t>Zakłady gospodatki mieszkaniowej</t>
  </si>
  <si>
    <t>Zakup materiałów i wyposażenia</t>
  </si>
  <si>
    <t>Działalność usługowa</t>
  </si>
  <si>
    <t>Wynagrodzenia osobowe pracowników</t>
  </si>
  <si>
    <t>Dodatkowe wynagrodzenia roczne</t>
  </si>
  <si>
    <t>Składki na ubezpieczenia społeczne</t>
  </si>
  <si>
    <t xml:space="preserve">Składki na Fundusz Pracy </t>
  </si>
  <si>
    <t>Rady gmin</t>
  </si>
  <si>
    <t>Podróże służbowe krajowe</t>
  </si>
  <si>
    <t>Urzędy gmin</t>
  </si>
  <si>
    <t>Zakup energii</t>
  </si>
  <si>
    <t>Różne opłaty i składki</t>
  </si>
  <si>
    <t>Odpisy na zakł.fundusz świadczeń socjalnych</t>
  </si>
  <si>
    <t>Wydatki na zakupy inwest. jednostek budżetowych</t>
  </si>
  <si>
    <t>Ochotnicze straże pożarne</t>
  </si>
  <si>
    <t>Składki na Fundusz Pracy</t>
  </si>
  <si>
    <t>Nagrody i wydatki osobowe nie zal.do wynagrodzeń</t>
  </si>
  <si>
    <t>Obsługa długu publicznego</t>
  </si>
  <si>
    <t>Obsługa pap.wart.,kredytów i pożyczek jedn.samorz.teryt.</t>
  </si>
  <si>
    <t>Odsetki i dysk.od kr.skarb.pap.oraz pożyczek i kredyt.</t>
  </si>
  <si>
    <t>Gimnazja</t>
  </si>
  <si>
    <t>Komisje egzaminacyjne</t>
  </si>
  <si>
    <t>Dodatki mieszkaniowe</t>
  </si>
  <si>
    <t>Edukacyjna opieka wychowawcza</t>
  </si>
  <si>
    <t>Świetlice szkolne</t>
  </si>
  <si>
    <t>Oczyszczanie miast i wsi</t>
  </si>
  <si>
    <t>Utrzymanie zieleni w miastach i gminach</t>
  </si>
  <si>
    <t>Schroniska dla zwierząt</t>
  </si>
  <si>
    <t>Kultura i ochrona dziedzictwa narodowego</t>
  </si>
  <si>
    <t>Domy i ośrodki kultury, świetlice i kluby</t>
  </si>
  <si>
    <t>Biblioteki</t>
  </si>
  <si>
    <t>Nagrody i wydatki osobowe nie zaliczone do wynagr.</t>
  </si>
  <si>
    <t>Zakup pomocy naukowych,dydaktycznych i książek</t>
  </si>
  <si>
    <t>Odpisy na zakładowy fundusz świadczeń socjalnych</t>
  </si>
  <si>
    <t>Zespoły ekonomiczno-administracyjne szkół</t>
  </si>
  <si>
    <t xml:space="preserve">Różne wydatki na rzecz osób fizycznych </t>
  </si>
  <si>
    <t>Dowożenie uczniów do szkół</t>
  </si>
  <si>
    <t>Zwalczanie chorób zakaźnych zwierząt oraz bad.mon.poz.chem. i biol.w tkankach zwierz. i prod.poch.zwierz.</t>
  </si>
  <si>
    <t>01022</t>
  </si>
  <si>
    <t>Lokalny transport zbiorowy</t>
  </si>
  <si>
    <t>4300</t>
  </si>
  <si>
    <t>3030</t>
  </si>
  <si>
    <t>Wpłaty na Państw.Fundusz Reh.Osób Niepełnospr.</t>
  </si>
  <si>
    <t>Dotacja podmiot.z budż.dla niepubl.szkoły lub innej placówki oświat.wychowawczej</t>
  </si>
  <si>
    <t>Świadczenia społeczne</t>
  </si>
  <si>
    <t>Usługi opiekuńcze i specjal.usł.opiek.</t>
  </si>
  <si>
    <t>Gospodarka komunalna i ochrona środowiska</t>
  </si>
  <si>
    <t>Instytucje kultury fizycznej</t>
  </si>
  <si>
    <t>4270</t>
  </si>
  <si>
    <t>4210</t>
  </si>
  <si>
    <t>6060</t>
  </si>
  <si>
    <t>3020</t>
  </si>
  <si>
    <t>4010</t>
  </si>
  <si>
    <t>4040</t>
  </si>
  <si>
    <t>4110</t>
  </si>
  <si>
    <t>4120</t>
  </si>
  <si>
    <t>4260</t>
  </si>
  <si>
    <t>4430</t>
  </si>
  <si>
    <t>8070</t>
  </si>
  <si>
    <t>4240</t>
  </si>
  <si>
    <t>4410</t>
  </si>
  <si>
    <t>4440</t>
  </si>
  <si>
    <t>2540</t>
  </si>
  <si>
    <t>Razem</t>
  </si>
  <si>
    <t>6050</t>
  </si>
  <si>
    <t>Gospodarka ściekowa i ochrona wód</t>
  </si>
  <si>
    <t>Gospodarka odpadami</t>
  </si>
  <si>
    <t>Bezpieczeństwo publiczne i ochrona przeciwpożarowa</t>
  </si>
  <si>
    <t xml:space="preserve"> </t>
  </si>
  <si>
    <t>Prace geodezyjne i kartograficzne</t>
  </si>
  <si>
    <t>Nagrody i wydatki nie zaliczone do wynagrodzeń</t>
  </si>
  <si>
    <t>2820</t>
  </si>
  <si>
    <t>Dot.celowa z budżetu na finans.lub dofinans.zadań zleconych do realizacji stowarzyszeniom</t>
  </si>
  <si>
    <t>Urzędy nacz.org.wł. państw.,kontroli i ochr.prawa oraz sądownictwa</t>
  </si>
  <si>
    <t xml:space="preserve">Urzędy nacz.org.wł. państw.,kontroli i ochr.prawa </t>
  </si>
  <si>
    <t>Wydatki na zakupy inwestycyjne jedn.budżet.</t>
  </si>
  <si>
    <t xml:space="preserve">Zakup materiałów i wyposażnia </t>
  </si>
  <si>
    <t>Podróże służbowe zagraniczne</t>
  </si>
  <si>
    <t>4140</t>
  </si>
  <si>
    <t>Plan</t>
  </si>
  <si>
    <t>Wykonanie</t>
  </si>
  <si>
    <t>Załącznik nr 2</t>
  </si>
  <si>
    <t>01030</t>
  </si>
  <si>
    <t>Izby rolnicze</t>
  </si>
  <si>
    <t>2850</t>
  </si>
  <si>
    <t>Wpłaty gmin na rzecz izb rolniczych w wysokości 2% uzyskanych wpływów z podatku rolnego.</t>
  </si>
  <si>
    <t>Pozostałe odsetki</t>
  </si>
  <si>
    <t>4100</t>
  </si>
  <si>
    <t>4580</t>
  </si>
  <si>
    <t>Składki na ubezpieczenia zdrowotne opłacane przez osoby pobier.świadcz. z pomocy społ.</t>
  </si>
  <si>
    <t>4130</t>
  </si>
  <si>
    <t xml:space="preserve">Składki na ubezpieczenia zdrowotne </t>
  </si>
  <si>
    <t>Procent</t>
  </si>
  <si>
    <t>6210</t>
  </si>
  <si>
    <t>Dotacja celowa z budżetu na finansowanie lub dofinansowanie kosztów realizacji inwestycji i zakupów inwestycyjnych zakładów budżetowych</t>
  </si>
  <si>
    <t>Dotacja przedmiotowa z budżetu dla zakładu budżetowego</t>
  </si>
  <si>
    <t>Obrona cywilna</t>
  </si>
  <si>
    <t>Pobór podatków, opłat i nieopodatkowanych należności budżetowych</t>
  </si>
  <si>
    <t>Wynagrodzenia agencyjno-prowizyjne</t>
  </si>
  <si>
    <t>2510</t>
  </si>
  <si>
    <t>Dotacja podmiotowa z budżetu dla zakładu budżetowego</t>
  </si>
  <si>
    <t>Dotacja podmiotowa dla zakładu budżetowego</t>
  </si>
  <si>
    <t xml:space="preserve">Pozostałe odsetki </t>
  </si>
  <si>
    <t xml:space="preserve">Dodatkowe wynagrodzenia roczne </t>
  </si>
  <si>
    <t>Odpisy na ZFŚS</t>
  </si>
  <si>
    <t>2810</t>
  </si>
  <si>
    <t>Dot.celowa z budżetu na finans.lub dofinans.zadań zleconych do realizacji fundacjom</t>
  </si>
  <si>
    <t>Dodatkowe wynagrodzenia pracowników</t>
  </si>
  <si>
    <t>Rózne opłaty i składki</t>
  </si>
  <si>
    <t>3110</t>
  </si>
  <si>
    <t>Wydatki na zakupy inwestycyjne jedn.budż.</t>
  </si>
  <si>
    <t>Doch.od os.pr.,od os.fizycznych i od innych jedn.nie pos.osobow.prawnej</t>
  </si>
  <si>
    <t>Podatek od towarów i usług (VAT)</t>
  </si>
  <si>
    <t>6300</t>
  </si>
  <si>
    <t>Wydatki na pomoc finansową udzielaną między jednostkami samorządu terytorialnego na dofinansowanie własnych zadań inwestycyjnych i zakupów inwestycyjnych</t>
  </si>
  <si>
    <t>6010</t>
  </si>
  <si>
    <t>Wydatki na zakup i objęcie akcji oraz wniesienie wkładów do spółek prawa handlowego</t>
  </si>
  <si>
    <t>Plany zagospodarownia przestrzennego</t>
  </si>
  <si>
    <t>Wynagrodzenia bezosobowe</t>
  </si>
  <si>
    <t>Opłaty za usługi inernetowe</t>
  </si>
  <si>
    <t>Kary i odszkodowania wypłacone na rzecz osób prawnych i innych jednostek organizacyjnych</t>
  </si>
  <si>
    <t>2900</t>
  </si>
  <si>
    <t>Wpłaty gmin na rzecz innych jednostek szmorządu terytorialnego oraz związków gmin lub związków powiatów na dofinansowanie zadań bieżących</t>
  </si>
  <si>
    <t>Rozliczenia z tyt.poręczeń i gwarancji udz. przez S.P. lub jednostkę samorz.terytor.</t>
  </si>
  <si>
    <t>8020</t>
  </si>
  <si>
    <t>Wpłaty z tytułu gwarancji i poręczeń</t>
  </si>
  <si>
    <t>4220</t>
  </si>
  <si>
    <t>Zakup środków żywności</t>
  </si>
  <si>
    <t>Oddziały przedszkolne w szkołach podstawowych</t>
  </si>
  <si>
    <t>Przedszkola</t>
  </si>
  <si>
    <t>4420</t>
  </si>
  <si>
    <t>4170</t>
  </si>
  <si>
    <t>Dokształcanie i doskonalenie nauczycieli</t>
  </si>
  <si>
    <t>Domy pomocy społecznej</t>
  </si>
  <si>
    <t>Zakup usług przez jednostki samorządu terytorialnego od innych jednostek damorządu terytorialnego</t>
  </si>
  <si>
    <t>Pomoc materialna dla uczniów</t>
  </si>
  <si>
    <t>Stypendia dla uczniów</t>
  </si>
  <si>
    <t>Dotacja podmiotowa z budżetu dla samorządowej instytucji kultury</t>
  </si>
  <si>
    <t>Obiekty sportowe</t>
  </si>
  <si>
    <t>Pomoc społeczna</t>
  </si>
  <si>
    <t>Świadczenia społ.oraz skł.na ubezp.emeryt.i rent.z ubezp. społ.</t>
  </si>
  <si>
    <t>Zasiłki i pomoc w nat.oraz skł.na ubezp.społ.</t>
  </si>
  <si>
    <t>Wybory Przezydenta</t>
  </si>
  <si>
    <t>Wybory do Sejmu i senatu</t>
  </si>
  <si>
    <t>3040</t>
  </si>
  <si>
    <t>Nagrody o charakterze szczególnym niezaliczane do wynagrodzeń</t>
  </si>
  <si>
    <t xml:space="preserve"> Wykonanie wydatków budżetu gminy za 2005 rok.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</si>
</sst>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 CE"/>
      <family val="0"/>
    </font>
    <font>
      <b/>
      <sz val="10"/>
      <name val="Arial CE"/>
      <family val="2"/>
    </font>
    <font>
      <u val="single"/>
      <sz val="10"/>
      <name val="Arial CE"/>
      <family val="2"/>
    </font>
    <font>
      <b/>
      <u val="single"/>
      <sz val="10"/>
      <name val="Arial CE"/>
      <family val="2"/>
    </font>
    <font>
      <b/>
      <sz val="12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49" fontId="2" fillId="0" borderId="2" xfId="0" applyNumberFormat="1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 horizontal="right" wrapText="1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Fill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/>
    </xf>
    <xf numFmtId="9" fontId="0" fillId="0" borderId="10" xfId="19" applyBorder="1" applyAlignment="1">
      <alignment/>
    </xf>
    <xf numFmtId="49" fontId="1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49" fontId="0" fillId="0" borderId="14" xfId="0" applyNumberFormat="1" applyBorder="1" applyAlignment="1">
      <alignment horizontal="right"/>
    </xf>
    <xf numFmtId="49" fontId="2" fillId="0" borderId="13" xfId="0" applyNumberFormat="1" applyFont="1" applyBorder="1" applyAlignment="1">
      <alignment horizontal="center"/>
    </xf>
    <xf numFmtId="0" fontId="0" fillId="0" borderId="14" xfId="0" applyBorder="1" applyAlignment="1">
      <alignment horizontal="right"/>
    </xf>
    <xf numFmtId="49" fontId="0" fillId="0" borderId="13" xfId="0" applyNumberFormat="1" applyFon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15" xfId="0" applyBorder="1" applyAlignment="1">
      <alignment horizontal="right"/>
    </xf>
    <xf numFmtId="49" fontId="0" fillId="0" borderId="16" xfId="0" applyNumberFormat="1" applyBorder="1" applyAlignment="1">
      <alignment horizontal="center"/>
    </xf>
    <xf numFmtId="0" fontId="1" fillId="0" borderId="14" xfId="0" applyFont="1" applyBorder="1" applyAlignment="1">
      <alignment horizontal="right"/>
    </xf>
    <xf numFmtId="49" fontId="1" fillId="0" borderId="13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3" xfId="0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3" fillId="0" borderId="14" xfId="0" applyFont="1" applyBorder="1" applyAlignment="1">
      <alignment wrapText="1"/>
    </xf>
    <xf numFmtId="49" fontId="2" fillId="0" borderId="13" xfId="0" applyNumberFormat="1" applyFont="1" applyBorder="1" applyAlignment="1">
      <alignment horizontal="center" wrapText="1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4" fontId="1" fillId="0" borderId="21" xfId="0" applyNumberFormat="1" applyFont="1" applyBorder="1" applyAlignment="1">
      <alignment/>
    </xf>
    <xf numFmtId="0" fontId="2" fillId="0" borderId="22" xfId="0" applyFont="1" applyBorder="1" applyAlignment="1">
      <alignment/>
    </xf>
    <xf numFmtId="4" fontId="2" fillId="0" borderId="22" xfId="0" applyNumberFormat="1" applyFont="1" applyBorder="1" applyAlignment="1">
      <alignment/>
    </xf>
    <xf numFmtId="0" fontId="0" fillId="0" borderId="22" xfId="0" applyFont="1" applyBorder="1" applyAlignment="1">
      <alignment/>
    </xf>
    <xf numFmtId="4" fontId="0" fillId="0" borderId="22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2" fillId="0" borderId="22" xfId="0" applyFont="1" applyBorder="1" applyAlignment="1">
      <alignment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0" fillId="0" borderId="23" xfId="0" applyBorder="1" applyAlignment="1">
      <alignment/>
    </xf>
    <xf numFmtId="4" fontId="0" fillId="0" borderId="23" xfId="0" applyNumberFormat="1" applyFont="1" applyBorder="1" applyAlignment="1">
      <alignment/>
    </xf>
    <xf numFmtId="4" fontId="1" fillId="0" borderId="22" xfId="0" applyNumberFormat="1" applyFont="1" applyBorder="1" applyAlignment="1">
      <alignment/>
    </xf>
    <xf numFmtId="0" fontId="0" fillId="0" borderId="23" xfId="0" applyBorder="1" applyAlignment="1">
      <alignment wrapText="1"/>
    </xf>
    <xf numFmtId="4" fontId="1" fillId="0" borderId="24" xfId="0" applyNumberFormat="1" applyFont="1" applyBorder="1" applyAlignment="1">
      <alignment/>
    </xf>
    <xf numFmtId="0" fontId="0" fillId="0" borderId="22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1" fillId="0" borderId="24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5" xfId="0" applyBorder="1" applyAlignment="1">
      <alignment/>
    </xf>
    <xf numFmtId="4" fontId="0" fillId="0" borderId="25" xfId="0" applyNumberFormat="1" applyBorder="1" applyAlignment="1">
      <alignment horizontal="right"/>
    </xf>
    <xf numFmtId="3" fontId="1" fillId="0" borderId="21" xfId="0" applyNumberFormat="1" applyFont="1" applyBorder="1" applyAlignment="1">
      <alignment horizontal="right"/>
    </xf>
    <xf numFmtId="3" fontId="2" fillId="0" borderId="22" xfId="0" applyNumberFormat="1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2" xfId="0" applyNumberFormat="1" applyBorder="1" applyAlignment="1">
      <alignment horizontal="right"/>
    </xf>
    <xf numFmtId="3" fontId="0" fillId="0" borderId="23" xfId="0" applyNumberFormat="1" applyBorder="1" applyAlignment="1">
      <alignment horizontal="right"/>
    </xf>
    <xf numFmtId="3" fontId="0" fillId="0" borderId="23" xfId="0" applyNumberFormat="1" applyFont="1" applyBorder="1" applyAlignment="1">
      <alignment horizontal="right"/>
    </xf>
    <xf numFmtId="3" fontId="1" fillId="0" borderId="22" xfId="0" applyNumberFormat="1" applyFont="1" applyBorder="1" applyAlignment="1">
      <alignment horizontal="right"/>
    </xf>
    <xf numFmtId="3" fontId="0" fillId="0" borderId="22" xfId="0" applyNumberFormat="1" applyBorder="1" applyAlignment="1">
      <alignment/>
    </xf>
    <xf numFmtId="3" fontId="2" fillId="0" borderId="22" xfId="0" applyNumberFormat="1" applyFont="1" applyBorder="1" applyAlignment="1">
      <alignment horizontal="right" wrapText="1"/>
    </xf>
    <xf numFmtId="3" fontId="1" fillId="0" borderId="22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0" fillId="0" borderId="23" xfId="0" applyNumberFormat="1" applyBorder="1" applyAlignment="1">
      <alignment/>
    </xf>
    <xf numFmtId="3" fontId="1" fillId="0" borderId="24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3" fontId="0" fillId="0" borderId="25" xfId="0" applyNumberFormat="1" applyFont="1" applyBorder="1" applyAlignment="1">
      <alignment horizontal="right"/>
    </xf>
    <xf numFmtId="0" fontId="0" fillId="0" borderId="16" xfId="0" applyFont="1" applyBorder="1" applyAlignment="1">
      <alignment horizontal="center"/>
    </xf>
    <xf numFmtId="0" fontId="0" fillId="0" borderId="2" xfId="0" applyFont="1" applyBorder="1" applyAlignment="1">
      <alignment horizontal="right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4" fillId="0" borderId="29" xfId="0" applyFont="1" applyBorder="1" applyAlignment="1">
      <alignment/>
    </xf>
    <xf numFmtId="3" fontId="1" fillId="0" borderId="30" xfId="0" applyNumberFormat="1" applyFont="1" applyBorder="1" applyAlignment="1">
      <alignment/>
    </xf>
    <xf numFmtId="4" fontId="1" fillId="0" borderId="31" xfId="0" applyNumberFormat="1" applyFont="1" applyBorder="1" applyAlignment="1">
      <alignment/>
    </xf>
    <xf numFmtId="0" fontId="0" fillId="0" borderId="23" xfId="0" applyFont="1" applyBorder="1" applyAlignment="1">
      <alignment wrapText="1"/>
    </xf>
    <xf numFmtId="49" fontId="1" fillId="0" borderId="17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3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293</xdr:row>
      <xdr:rowOff>0</xdr:rowOff>
    </xdr:from>
    <xdr:to>
      <xdr:col>6</xdr:col>
      <xdr:colOff>0</xdr:colOff>
      <xdr:row>293</xdr:row>
      <xdr:rowOff>0</xdr:rowOff>
    </xdr:to>
    <xdr:sp>
      <xdr:nvSpPr>
        <xdr:cNvPr id="1" name="Rectangle 15"/>
        <xdr:cNvSpPr>
          <a:spLocks/>
        </xdr:cNvSpPr>
      </xdr:nvSpPr>
      <xdr:spPr>
        <a:xfrm>
          <a:off x="6934200" y="51254025"/>
          <a:ext cx="895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293</xdr:row>
      <xdr:rowOff>0</xdr:rowOff>
    </xdr:from>
    <xdr:to>
      <xdr:col>6</xdr:col>
      <xdr:colOff>0</xdr:colOff>
      <xdr:row>293</xdr:row>
      <xdr:rowOff>0</xdr:rowOff>
    </xdr:to>
    <xdr:sp>
      <xdr:nvSpPr>
        <xdr:cNvPr id="2" name="Rectangle 18"/>
        <xdr:cNvSpPr>
          <a:spLocks/>
        </xdr:cNvSpPr>
      </xdr:nvSpPr>
      <xdr:spPr>
        <a:xfrm>
          <a:off x="6934200" y="51254025"/>
          <a:ext cx="895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4"/>
  <sheetViews>
    <sheetView tabSelected="1" workbookViewId="0" topLeftCell="A337">
      <selection activeCell="D345" sqref="D345"/>
    </sheetView>
  </sheetViews>
  <sheetFormatPr defaultColWidth="9.00390625" defaultRowHeight="12.75"/>
  <cols>
    <col min="1" max="1" width="5.125" style="0" customWidth="1"/>
    <col min="2" max="2" width="7.125" style="0" customWidth="1"/>
    <col min="3" max="3" width="6.625" style="0" customWidth="1"/>
    <col min="4" max="4" width="59.25390625" style="0" customWidth="1"/>
    <col min="5" max="5" width="12.875" style="0" customWidth="1"/>
    <col min="6" max="6" width="11.75390625" style="0" bestFit="1" customWidth="1"/>
    <col min="7" max="7" width="9.25390625" style="0" bestFit="1" customWidth="1"/>
  </cols>
  <sheetData>
    <row r="1" ht="12.75">
      <c r="B1" s="2"/>
    </row>
    <row r="2" spans="2:5" ht="15">
      <c r="B2" s="2"/>
      <c r="E2" s="19" t="s">
        <v>106</v>
      </c>
    </row>
    <row r="5" spans="2:6" ht="15.75">
      <c r="B5" s="106" t="s">
        <v>171</v>
      </c>
      <c r="C5" s="107"/>
      <c r="D5" s="107"/>
      <c r="E5" s="107"/>
      <c r="F5" s="107"/>
    </row>
    <row r="8" ht="13.5" thickBot="1"/>
    <row r="9" spans="1:7" ht="13.5" thickTop="1">
      <c r="A9" s="22" t="s">
        <v>12</v>
      </c>
      <c r="B9" s="23"/>
      <c r="C9" s="24"/>
      <c r="D9" s="104" t="s">
        <v>2</v>
      </c>
      <c r="E9" s="104" t="s">
        <v>104</v>
      </c>
      <c r="F9" s="108" t="s">
        <v>105</v>
      </c>
      <c r="G9" s="104" t="s">
        <v>117</v>
      </c>
    </row>
    <row r="10" spans="1:7" ht="13.5" thickBot="1">
      <c r="A10" s="25" t="s">
        <v>0</v>
      </c>
      <c r="B10" s="15" t="s">
        <v>1</v>
      </c>
      <c r="C10" s="26"/>
      <c r="D10" s="105"/>
      <c r="E10" s="105"/>
      <c r="F10" s="105"/>
      <c r="G10" s="105"/>
    </row>
    <row r="11" spans="1:7" ht="12.75">
      <c r="A11" s="27" t="s">
        <v>11</v>
      </c>
      <c r="B11" s="21"/>
      <c r="C11" s="28"/>
      <c r="D11" s="51" t="s">
        <v>3</v>
      </c>
      <c r="E11" s="73">
        <f>E12+E16</f>
        <v>9500</v>
      </c>
      <c r="F11" s="73">
        <f>F12+F16</f>
        <v>4747</v>
      </c>
      <c r="G11" s="52">
        <f>(F11*100)/E11</f>
        <v>49.96842105263158</v>
      </c>
    </row>
    <row r="12" spans="1:7" ht="25.5">
      <c r="A12" s="31"/>
      <c r="B12" s="11" t="s">
        <v>63</v>
      </c>
      <c r="C12" s="32"/>
      <c r="D12" s="58" t="s">
        <v>62</v>
      </c>
      <c r="E12" s="74">
        <f>SUM(E13:E14)</f>
        <v>5500</v>
      </c>
      <c r="F12" s="74">
        <f>SUM(F13:F14)</f>
        <v>1077</v>
      </c>
      <c r="G12" s="54">
        <f>(F12*100)/E12</f>
        <v>19.581818181818182</v>
      </c>
    </row>
    <row r="13" spans="1:7" ht="12.75">
      <c r="A13" s="33"/>
      <c r="B13" s="13"/>
      <c r="C13" s="30">
        <v>4210</v>
      </c>
      <c r="D13" s="55" t="s">
        <v>26</v>
      </c>
      <c r="E13" s="76">
        <v>2500</v>
      </c>
      <c r="F13" s="75">
        <v>1077</v>
      </c>
      <c r="G13" s="56">
        <f>(F13*100)/E13</f>
        <v>43.08</v>
      </c>
    </row>
    <row r="14" spans="1:7" ht="12.75">
      <c r="A14" s="33"/>
      <c r="B14" s="13"/>
      <c r="C14" s="34" t="s">
        <v>65</v>
      </c>
      <c r="D14" s="55" t="s">
        <v>24</v>
      </c>
      <c r="E14" s="76">
        <v>3000</v>
      </c>
      <c r="F14" s="75">
        <v>0</v>
      </c>
      <c r="G14" s="56">
        <f>(F14*100)/E14</f>
        <v>0</v>
      </c>
    </row>
    <row r="15" spans="1:7" ht="12.75">
      <c r="A15" s="33"/>
      <c r="B15" s="13"/>
      <c r="C15" s="35"/>
      <c r="D15" s="59"/>
      <c r="E15" s="76"/>
      <c r="F15" s="75"/>
      <c r="G15" s="56"/>
    </row>
    <row r="16" spans="1:7" ht="12.75">
      <c r="A16" s="33"/>
      <c r="B16" s="11" t="s">
        <v>107</v>
      </c>
      <c r="C16" s="32"/>
      <c r="D16" s="53" t="s">
        <v>108</v>
      </c>
      <c r="E16" s="74">
        <f>SUM(E17)</f>
        <v>4000</v>
      </c>
      <c r="F16" s="74">
        <f>SUM(F17)</f>
        <v>3670</v>
      </c>
      <c r="G16" s="54">
        <f>(F16*100)/E16</f>
        <v>91.75</v>
      </c>
    </row>
    <row r="17" spans="1:7" ht="25.5">
      <c r="A17" s="33"/>
      <c r="B17" s="13"/>
      <c r="C17" s="35" t="s">
        <v>109</v>
      </c>
      <c r="D17" s="60" t="s">
        <v>110</v>
      </c>
      <c r="E17" s="76">
        <v>4000</v>
      </c>
      <c r="F17" s="75">
        <v>3670</v>
      </c>
      <c r="G17" s="56">
        <f>(F17*100)/E17</f>
        <v>91.75</v>
      </c>
    </row>
    <row r="18" spans="1:7" ht="12.75">
      <c r="A18" s="36"/>
      <c r="B18" s="12"/>
      <c r="C18" s="37"/>
      <c r="D18" s="61"/>
      <c r="E18" s="77"/>
      <c r="F18" s="78"/>
      <c r="G18" s="62"/>
    </row>
    <row r="19" spans="1:7" ht="12.75">
      <c r="A19" s="38">
        <v>600</v>
      </c>
      <c r="B19" s="13"/>
      <c r="C19" s="39"/>
      <c r="D19" s="57" t="s">
        <v>5</v>
      </c>
      <c r="E19" s="79">
        <f>E20+E23</f>
        <v>6670506</v>
      </c>
      <c r="F19" s="79">
        <f>F20+F23</f>
        <v>4589946</v>
      </c>
      <c r="G19" s="63">
        <f>(F19*100)/E19</f>
        <v>68.80956257291426</v>
      </c>
    </row>
    <row r="20" spans="1:7" ht="12.75">
      <c r="A20" s="38"/>
      <c r="B20" s="13">
        <v>60004</v>
      </c>
      <c r="C20" s="40"/>
      <c r="D20" s="53" t="s">
        <v>64</v>
      </c>
      <c r="E20" s="74">
        <f>SUM(E21)</f>
        <v>110000</v>
      </c>
      <c r="F20" s="74">
        <f>SUM(F21)</f>
        <v>103375</v>
      </c>
      <c r="G20" s="54">
        <f>(F20*100)/E20</f>
        <v>93.97727272727273</v>
      </c>
    </row>
    <row r="21" spans="1:7" ht="12.75">
      <c r="A21" s="38"/>
      <c r="B21" s="13"/>
      <c r="C21" s="34" t="s">
        <v>65</v>
      </c>
      <c r="D21" s="55" t="s">
        <v>24</v>
      </c>
      <c r="E21" s="75">
        <v>110000</v>
      </c>
      <c r="F21" s="75">
        <v>103375</v>
      </c>
      <c r="G21" s="56">
        <f>(F21*100)/E21</f>
        <v>93.97727272727273</v>
      </c>
    </row>
    <row r="22" spans="1:7" ht="12.75">
      <c r="A22" s="38"/>
      <c r="B22" s="13"/>
      <c r="C22" s="34"/>
      <c r="D22" s="55"/>
      <c r="E22" s="75"/>
      <c r="F22" s="75"/>
      <c r="G22" s="56"/>
    </row>
    <row r="23" spans="1:7" ht="12.75">
      <c r="A23" s="41"/>
      <c r="B23" s="13">
        <v>60016</v>
      </c>
      <c r="C23" s="32"/>
      <c r="D23" s="58" t="s">
        <v>22</v>
      </c>
      <c r="E23" s="74">
        <f>SUM(E24:E27)</f>
        <v>6560506</v>
      </c>
      <c r="F23" s="74">
        <f>SUM(F24:F27)</f>
        <v>4486571</v>
      </c>
      <c r="G23" s="54">
        <f>(F23*100)/E23</f>
        <v>68.38757559249241</v>
      </c>
    </row>
    <row r="24" spans="1:7" ht="12.75">
      <c r="A24" s="41"/>
      <c r="B24" s="13"/>
      <c r="C24" s="35" t="s">
        <v>73</v>
      </c>
      <c r="D24" s="60" t="s">
        <v>23</v>
      </c>
      <c r="E24" s="76">
        <v>387676</v>
      </c>
      <c r="F24" s="75">
        <v>278830</v>
      </c>
      <c r="G24" s="56">
        <f>(F24*100)/E24</f>
        <v>71.92346185990363</v>
      </c>
    </row>
    <row r="25" spans="1:7" ht="12.75">
      <c r="A25" s="41"/>
      <c r="B25" s="13"/>
      <c r="C25" s="35" t="s">
        <v>65</v>
      </c>
      <c r="D25" s="60" t="s">
        <v>24</v>
      </c>
      <c r="E25" s="76">
        <v>305000</v>
      </c>
      <c r="F25" s="75">
        <v>215922</v>
      </c>
      <c r="G25" s="56">
        <f>(F25*100)/E25</f>
        <v>70.79409836065574</v>
      </c>
    </row>
    <row r="26" spans="1:7" ht="12.75">
      <c r="A26" s="41"/>
      <c r="B26" s="13"/>
      <c r="C26" s="35" t="s">
        <v>89</v>
      </c>
      <c r="D26" s="55" t="s">
        <v>21</v>
      </c>
      <c r="E26" s="76">
        <v>5837830</v>
      </c>
      <c r="F26" s="75">
        <v>3991819</v>
      </c>
      <c r="G26" s="56">
        <f>(F26*100)/E26</f>
        <v>68.37847282294962</v>
      </c>
    </row>
    <row r="27" spans="1:7" ht="38.25">
      <c r="A27" s="41"/>
      <c r="B27" s="13"/>
      <c r="C27" s="35" t="s">
        <v>138</v>
      </c>
      <c r="D27" s="66" t="s">
        <v>139</v>
      </c>
      <c r="E27" s="76">
        <v>30000</v>
      </c>
      <c r="F27" s="75"/>
      <c r="G27" s="56">
        <f>(F27*100)/E27</f>
        <v>0</v>
      </c>
    </row>
    <row r="28" spans="1:7" ht="12.75">
      <c r="A28" s="42"/>
      <c r="B28" s="12"/>
      <c r="C28" s="37"/>
      <c r="D28" s="64"/>
      <c r="E28" s="77"/>
      <c r="F28" s="78"/>
      <c r="G28" s="56"/>
    </row>
    <row r="29" spans="1:7" ht="12.75">
      <c r="A29" s="41">
        <v>700</v>
      </c>
      <c r="B29" s="13"/>
      <c r="C29" s="39"/>
      <c r="D29" s="57" t="s">
        <v>6</v>
      </c>
      <c r="E29" s="79">
        <f>E30+E34+E38</f>
        <v>1770000</v>
      </c>
      <c r="F29" s="79">
        <f>F30+F34+F38</f>
        <v>1692959</v>
      </c>
      <c r="G29" s="65">
        <f>(F29*100)/E29</f>
        <v>95.6474011299435</v>
      </c>
    </row>
    <row r="30" spans="1:7" ht="12.75">
      <c r="A30" s="41"/>
      <c r="B30" s="13">
        <v>70001</v>
      </c>
      <c r="C30" s="39"/>
      <c r="D30" s="53" t="s">
        <v>25</v>
      </c>
      <c r="E30" s="74">
        <f>SUM(E31+E32)</f>
        <v>550000</v>
      </c>
      <c r="F30" s="74">
        <f>SUM(F31:F32)</f>
        <v>527653</v>
      </c>
      <c r="G30" s="54">
        <f>(F30*100)/E30</f>
        <v>95.9369090909091</v>
      </c>
    </row>
    <row r="31" spans="1:7" ht="25.5">
      <c r="A31" s="41"/>
      <c r="B31" s="13"/>
      <c r="C31" s="34" t="s">
        <v>140</v>
      </c>
      <c r="D31" s="66" t="s">
        <v>141</v>
      </c>
      <c r="E31" s="75">
        <v>300000</v>
      </c>
      <c r="F31" s="75">
        <v>299900</v>
      </c>
      <c r="G31" s="56">
        <f>(F31*100)/E31</f>
        <v>99.96666666666667</v>
      </c>
    </row>
    <row r="32" spans="1:7" ht="38.25">
      <c r="A32" s="41"/>
      <c r="B32" s="13"/>
      <c r="C32" s="34" t="s">
        <v>118</v>
      </c>
      <c r="D32" s="66" t="s">
        <v>119</v>
      </c>
      <c r="E32" s="75">
        <v>250000</v>
      </c>
      <c r="F32" s="75">
        <v>227753</v>
      </c>
      <c r="G32" s="56">
        <f>(F32*100)/E32</f>
        <v>91.1012</v>
      </c>
    </row>
    <row r="33" spans="1:7" ht="12.75">
      <c r="A33" s="41"/>
      <c r="B33" s="13"/>
      <c r="C33" s="39"/>
      <c r="D33" s="57"/>
      <c r="E33" s="79"/>
      <c r="F33" s="75"/>
      <c r="G33" s="56"/>
    </row>
    <row r="34" spans="1:7" ht="12.75">
      <c r="A34" s="41"/>
      <c r="B34" s="13">
        <v>70005</v>
      </c>
      <c r="C34" s="32"/>
      <c r="D34" s="53" t="s">
        <v>7</v>
      </c>
      <c r="E34" s="74">
        <f>SUM(E35:E36)</f>
        <v>1090000</v>
      </c>
      <c r="F34" s="74">
        <f>SUM(F35:F36)</f>
        <v>1035371</v>
      </c>
      <c r="G34" s="54">
        <f>(F34*100)/E34</f>
        <v>94.98816513761467</v>
      </c>
    </row>
    <row r="35" spans="1:7" ht="12.75">
      <c r="A35" s="41"/>
      <c r="B35" s="13"/>
      <c r="C35" s="35" t="s">
        <v>65</v>
      </c>
      <c r="D35" s="59" t="s">
        <v>24</v>
      </c>
      <c r="E35" s="76">
        <v>90000</v>
      </c>
      <c r="F35" s="75">
        <v>38543</v>
      </c>
      <c r="G35" s="56">
        <f>(F35*100)/E35</f>
        <v>42.82555555555555</v>
      </c>
    </row>
    <row r="36" spans="1:7" ht="12.75">
      <c r="A36" s="41"/>
      <c r="B36" s="13"/>
      <c r="C36" s="35" t="s">
        <v>75</v>
      </c>
      <c r="D36" s="59" t="s">
        <v>100</v>
      </c>
      <c r="E36" s="76">
        <v>1000000</v>
      </c>
      <c r="F36" s="75">
        <v>996828</v>
      </c>
      <c r="G36" s="56">
        <f>(F36*100)/E36</f>
        <v>99.6828</v>
      </c>
    </row>
    <row r="37" spans="1:7" ht="12.75">
      <c r="A37" s="41"/>
      <c r="B37" s="13"/>
      <c r="C37" s="35"/>
      <c r="D37" s="59"/>
      <c r="E37" s="76"/>
      <c r="F37" s="75"/>
      <c r="G37" s="56"/>
    </row>
    <row r="38" spans="1:7" ht="12.75">
      <c r="A38" s="41"/>
      <c r="B38" s="13">
        <v>70095</v>
      </c>
      <c r="C38" s="35"/>
      <c r="D38" s="53" t="s">
        <v>4</v>
      </c>
      <c r="E38" s="74">
        <f>SUM(E39)</f>
        <v>130000</v>
      </c>
      <c r="F38" s="74">
        <f>SUM(F39)</f>
        <v>129935</v>
      </c>
      <c r="G38" s="54">
        <f>(F38*100)/E38</f>
        <v>99.95</v>
      </c>
    </row>
    <row r="39" spans="1:7" ht="12.75">
      <c r="A39" s="41"/>
      <c r="B39" s="13"/>
      <c r="C39" s="35" t="s">
        <v>89</v>
      </c>
      <c r="D39" s="55" t="s">
        <v>21</v>
      </c>
      <c r="E39" s="76">
        <v>130000</v>
      </c>
      <c r="F39" s="75">
        <v>129935</v>
      </c>
      <c r="G39" s="56">
        <f>(F39*100)/E39</f>
        <v>99.95</v>
      </c>
    </row>
    <row r="40" spans="1:7" ht="12.75">
      <c r="A40" s="42"/>
      <c r="B40" s="12"/>
      <c r="C40" s="37"/>
      <c r="D40" s="61"/>
      <c r="E40" s="77" t="s">
        <v>93</v>
      </c>
      <c r="F40" s="78"/>
      <c r="G40" s="62"/>
    </row>
    <row r="41" spans="1:7" ht="12.75">
      <c r="A41" s="41">
        <v>710</v>
      </c>
      <c r="B41" s="13"/>
      <c r="C41" s="35"/>
      <c r="D41" s="57" t="s">
        <v>27</v>
      </c>
      <c r="E41" s="79">
        <f>E45+E42</f>
        <v>420000</v>
      </c>
      <c r="F41" s="79">
        <f>F45+F42</f>
        <v>282775</v>
      </c>
      <c r="G41" s="65">
        <f>(F41*100)/E41</f>
        <v>67.32738095238095</v>
      </c>
    </row>
    <row r="42" spans="1:7" ht="12.75">
      <c r="A42" s="41"/>
      <c r="B42" s="13">
        <v>71004</v>
      </c>
      <c r="C42" s="35"/>
      <c r="D42" s="53" t="s">
        <v>142</v>
      </c>
      <c r="E42" s="74">
        <f>SUM(E43)</f>
        <v>100000</v>
      </c>
      <c r="F42" s="74">
        <f>SUM(F43)</f>
        <v>16463</v>
      </c>
      <c r="G42" s="54">
        <f>(F42*100)/E42</f>
        <v>16.463</v>
      </c>
    </row>
    <row r="43" spans="1:7" ht="12.75">
      <c r="A43" s="41"/>
      <c r="B43" s="13"/>
      <c r="C43" s="35" t="s">
        <v>65</v>
      </c>
      <c r="D43" s="55" t="s">
        <v>24</v>
      </c>
      <c r="E43" s="75">
        <v>100000</v>
      </c>
      <c r="F43" s="75">
        <v>16463</v>
      </c>
      <c r="G43" s="56">
        <f>(F43*100)/E43</f>
        <v>16.463</v>
      </c>
    </row>
    <row r="44" spans="1:7" ht="12.75">
      <c r="A44" s="41"/>
      <c r="B44" s="13"/>
      <c r="C44" s="35"/>
      <c r="D44" s="57"/>
      <c r="E44" s="79"/>
      <c r="F44" s="79"/>
      <c r="G44" s="63"/>
    </row>
    <row r="45" spans="1:7" ht="12.75">
      <c r="A45" s="41"/>
      <c r="B45" s="13">
        <v>71013</v>
      </c>
      <c r="C45" s="35"/>
      <c r="D45" s="53" t="s">
        <v>94</v>
      </c>
      <c r="E45" s="74">
        <f>SUM(E46:E47)</f>
        <v>320000</v>
      </c>
      <c r="F45" s="74">
        <f>SUM(F46:F47)</f>
        <v>266312</v>
      </c>
      <c r="G45" s="54">
        <f>(F45*100)/E45</f>
        <v>83.2225</v>
      </c>
    </row>
    <row r="46" spans="1:7" ht="12.75">
      <c r="A46" s="41"/>
      <c r="B46" s="13"/>
      <c r="C46" s="30">
        <v>4170</v>
      </c>
      <c r="D46" s="55" t="s">
        <v>143</v>
      </c>
      <c r="E46" s="75">
        <v>5000</v>
      </c>
      <c r="F46" s="75">
        <v>1254</v>
      </c>
      <c r="G46" s="56">
        <f>(F46*100)/E46</f>
        <v>25.08</v>
      </c>
    </row>
    <row r="47" spans="1:7" ht="12.75">
      <c r="A47" s="41"/>
      <c r="B47" s="13"/>
      <c r="C47" s="35" t="s">
        <v>65</v>
      </c>
      <c r="D47" s="55" t="s">
        <v>24</v>
      </c>
      <c r="E47" s="76">
        <v>315000</v>
      </c>
      <c r="F47" s="75">
        <v>265058</v>
      </c>
      <c r="G47" s="56">
        <f>(F47*100)/E47</f>
        <v>84.14539682539683</v>
      </c>
    </row>
    <row r="48" spans="1:7" ht="12.75">
      <c r="A48" s="42"/>
      <c r="B48" s="12"/>
      <c r="C48" s="37"/>
      <c r="D48" s="61"/>
      <c r="E48" s="77" t="s">
        <v>93</v>
      </c>
      <c r="F48" s="78"/>
      <c r="G48" s="62"/>
    </row>
    <row r="49" spans="1:7" ht="12.75">
      <c r="A49" s="41">
        <v>750</v>
      </c>
      <c r="B49" s="13"/>
      <c r="C49" s="29"/>
      <c r="D49" s="57" t="s">
        <v>8</v>
      </c>
      <c r="E49" s="79">
        <f>E50+E56+E64+E86</f>
        <v>4118569</v>
      </c>
      <c r="F49" s="79">
        <f>F50+F56+F64+F86</f>
        <v>3711234</v>
      </c>
      <c r="G49" s="65">
        <f aca="true" t="shared" si="0" ref="G49:G54">(F49*100)/E49</f>
        <v>90.10979298877838</v>
      </c>
    </row>
    <row r="50" spans="1:7" ht="12.75">
      <c r="A50" s="41"/>
      <c r="B50" s="13">
        <v>75011</v>
      </c>
      <c r="C50" s="43"/>
      <c r="D50" s="53" t="s">
        <v>9</v>
      </c>
      <c r="E50" s="74">
        <f>SUM(E51:E54)</f>
        <v>229549</v>
      </c>
      <c r="F50" s="74">
        <f>SUM(F51:F54)</f>
        <v>229549</v>
      </c>
      <c r="G50" s="54">
        <f t="shared" si="0"/>
        <v>100</v>
      </c>
    </row>
    <row r="51" spans="1:7" ht="12.75">
      <c r="A51" s="41"/>
      <c r="B51" s="13"/>
      <c r="C51" s="30">
        <v>4010</v>
      </c>
      <c r="D51" s="55" t="s">
        <v>28</v>
      </c>
      <c r="E51" s="75">
        <v>173549</v>
      </c>
      <c r="F51" s="75">
        <v>173549</v>
      </c>
      <c r="G51" s="56">
        <f t="shared" si="0"/>
        <v>100</v>
      </c>
    </row>
    <row r="52" spans="1:7" ht="12.75">
      <c r="A52" s="41"/>
      <c r="B52" s="13"/>
      <c r="C52" s="30">
        <v>4040</v>
      </c>
      <c r="D52" s="55" t="s">
        <v>29</v>
      </c>
      <c r="E52" s="80">
        <v>21000</v>
      </c>
      <c r="F52" s="75">
        <v>21000</v>
      </c>
      <c r="G52" s="56">
        <f t="shared" si="0"/>
        <v>100</v>
      </c>
    </row>
    <row r="53" spans="1:7" ht="12.75">
      <c r="A53" s="41"/>
      <c r="B53" s="13"/>
      <c r="C53" s="30">
        <v>4110</v>
      </c>
      <c r="D53" s="55" t="s">
        <v>30</v>
      </c>
      <c r="E53" s="75">
        <v>30000</v>
      </c>
      <c r="F53" s="75">
        <v>30000</v>
      </c>
      <c r="G53" s="56">
        <f t="shared" si="0"/>
        <v>100</v>
      </c>
    </row>
    <row r="54" spans="1:7" ht="12.75">
      <c r="A54" s="41"/>
      <c r="B54" s="13"/>
      <c r="C54" s="30">
        <v>4120</v>
      </c>
      <c r="D54" s="55" t="s">
        <v>31</v>
      </c>
      <c r="E54" s="75">
        <v>5000</v>
      </c>
      <c r="F54" s="75">
        <v>5000</v>
      </c>
      <c r="G54" s="56">
        <f t="shared" si="0"/>
        <v>100</v>
      </c>
    </row>
    <row r="55" spans="1:7" ht="12.75">
      <c r="A55" s="41"/>
      <c r="B55" s="13"/>
      <c r="C55" s="30"/>
      <c r="D55" s="55"/>
      <c r="E55" s="75"/>
      <c r="F55" s="75"/>
      <c r="G55" s="56"/>
    </row>
    <row r="56" spans="1:7" ht="12.75">
      <c r="A56" s="41"/>
      <c r="B56" s="13">
        <v>75022</v>
      </c>
      <c r="C56" s="43"/>
      <c r="D56" s="53" t="s">
        <v>32</v>
      </c>
      <c r="E56" s="74">
        <f>SUM(E57:E62)</f>
        <v>152200</v>
      </c>
      <c r="F56" s="74">
        <f>SUM(F57:F62)</f>
        <v>151418</v>
      </c>
      <c r="G56" s="54">
        <f>(F56*100)/E56</f>
        <v>99.4862023653088</v>
      </c>
    </row>
    <row r="57" spans="1:7" ht="12.75">
      <c r="A57" s="41"/>
      <c r="B57" s="13"/>
      <c r="C57" s="30">
        <v>3030</v>
      </c>
      <c r="D57" s="55" t="s">
        <v>20</v>
      </c>
      <c r="E57" s="75">
        <v>126323</v>
      </c>
      <c r="F57" s="75">
        <v>126277</v>
      </c>
      <c r="G57" s="56">
        <f aca="true" t="shared" si="1" ref="G57:G62">(F57*100)/E57</f>
        <v>99.9635854119994</v>
      </c>
    </row>
    <row r="58" spans="1:7" ht="12.75">
      <c r="A58" s="41"/>
      <c r="B58" s="13"/>
      <c r="C58" s="30">
        <v>4210</v>
      </c>
      <c r="D58" s="55" t="s">
        <v>26</v>
      </c>
      <c r="E58" s="75">
        <v>6577</v>
      </c>
      <c r="F58" s="75">
        <v>6073</v>
      </c>
      <c r="G58" s="56">
        <f t="shared" si="1"/>
        <v>92.33693173179262</v>
      </c>
    </row>
    <row r="59" spans="1:7" ht="12.75">
      <c r="A59" s="41"/>
      <c r="B59" s="13"/>
      <c r="C59" s="30">
        <v>4300</v>
      </c>
      <c r="D59" s="55" t="s">
        <v>24</v>
      </c>
      <c r="E59" s="75">
        <v>18350</v>
      </c>
      <c r="F59" s="75">
        <v>18341</v>
      </c>
      <c r="G59" s="56">
        <f t="shared" si="1"/>
        <v>99.95095367847412</v>
      </c>
    </row>
    <row r="60" spans="1:7" ht="12.75">
      <c r="A60" s="41"/>
      <c r="B60" s="13"/>
      <c r="C60" s="30">
        <v>4410</v>
      </c>
      <c r="D60" s="55" t="s">
        <v>33</v>
      </c>
      <c r="E60" s="75">
        <v>550</v>
      </c>
      <c r="F60" s="75">
        <v>537</v>
      </c>
      <c r="G60" s="56">
        <f t="shared" si="1"/>
        <v>97.63636363636364</v>
      </c>
    </row>
    <row r="61" spans="1:7" ht="12.75">
      <c r="A61" s="41"/>
      <c r="B61" s="13"/>
      <c r="C61" s="30">
        <v>4420</v>
      </c>
      <c r="D61" s="55" t="s">
        <v>102</v>
      </c>
      <c r="E61" s="75">
        <v>200</v>
      </c>
      <c r="F61" s="75">
        <v>190</v>
      </c>
      <c r="G61" s="56">
        <f t="shared" si="1"/>
        <v>95</v>
      </c>
    </row>
    <row r="62" spans="1:7" ht="12.75">
      <c r="A62" s="41"/>
      <c r="B62" s="13"/>
      <c r="C62" s="30">
        <v>4430</v>
      </c>
      <c r="D62" s="55" t="s">
        <v>133</v>
      </c>
      <c r="E62" s="75">
        <v>200</v>
      </c>
      <c r="F62" s="75">
        <v>0</v>
      </c>
      <c r="G62" s="56">
        <f t="shared" si="1"/>
        <v>0</v>
      </c>
    </row>
    <row r="63" spans="1:7" ht="12.75">
      <c r="A63" s="41"/>
      <c r="B63" s="13"/>
      <c r="C63" s="30"/>
      <c r="D63" s="55"/>
      <c r="E63" s="75"/>
      <c r="F63" s="75"/>
      <c r="G63" s="56"/>
    </row>
    <row r="64" spans="1:7" ht="12.75">
      <c r="A64" s="41"/>
      <c r="B64" s="13">
        <v>75023</v>
      </c>
      <c r="C64" s="30"/>
      <c r="D64" s="53" t="s">
        <v>34</v>
      </c>
      <c r="E64" s="74">
        <f>SUM(E65:E84)</f>
        <v>3734820</v>
      </c>
      <c r="F64" s="74">
        <f>SUM(F65:F84)</f>
        <v>3328267</v>
      </c>
      <c r="G64" s="54">
        <f aca="true" t="shared" si="2" ref="G64:G87">(F64*100)/E64</f>
        <v>89.11452225274579</v>
      </c>
    </row>
    <row r="65" spans="1:7" ht="12.75">
      <c r="A65" s="41"/>
      <c r="B65" s="13"/>
      <c r="C65" s="34" t="s">
        <v>76</v>
      </c>
      <c r="D65" s="66" t="s">
        <v>95</v>
      </c>
      <c r="E65" s="75">
        <v>2500</v>
      </c>
      <c r="F65" s="75">
        <v>944</v>
      </c>
      <c r="G65" s="56">
        <f t="shared" si="2"/>
        <v>37.76</v>
      </c>
    </row>
    <row r="66" spans="1:7" ht="12.75">
      <c r="A66" s="41"/>
      <c r="B66" s="13"/>
      <c r="C66" s="30">
        <v>4010</v>
      </c>
      <c r="D66" s="55" t="s">
        <v>28</v>
      </c>
      <c r="E66" s="75">
        <v>1944154</v>
      </c>
      <c r="F66" s="75">
        <v>1768904</v>
      </c>
      <c r="G66" s="56">
        <f t="shared" si="2"/>
        <v>90.9857963926726</v>
      </c>
    </row>
    <row r="67" spans="1:7" ht="12.75">
      <c r="A67" s="41"/>
      <c r="B67" s="13"/>
      <c r="C67" s="30">
        <v>4040</v>
      </c>
      <c r="D67" s="55" t="s">
        <v>29</v>
      </c>
      <c r="E67" s="75">
        <v>109316</v>
      </c>
      <c r="F67" s="75">
        <v>109315</v>
      </c>
      <c r="G67" s="56">
        <f t="shared" si="2"/>
        <v>99.9990852208277</v>
      </c>
    </row>
    <row r="68" spans="1:7" ht="12.75">
      <c r="A68" s="41"/>
      <c r="B68" s="13"/>
      <c r="C68" s="30">
        <v>4110</v>
      </c>
      <c r="D68" s="55" t="s">
        <v>30</v>
      </c>
      <c r="E68" s="75">
        <v>363200</v>
      </c>
      <c r="F68" s="75">
        <v>315842</v>
      </c>
      <c r="G68" s="56">
        <f t="shared" si="2"/>
        <v>86.96090308370044</v>
      </c>
    </row>
    <row r="69" spans="1:7" ht="12.75">
      <c r="A69" s="41"/>
      <c r="B69" s="13"/>
      <c r="C69" s="30">
        <v>4120</v>
      </c>
      <c r="D69" s="55" t="s">
        <v>31</v>
      </c>
      <c r="E69" s="75">
        <v>51000</v>
      </c>
      <c r="F69" s="75">
        <v>41860</v>
      </c>
      <c r="G69" s="56">
        <f t="shared" si="2"/>
        <v>82.07843137254902</v>
      </c>
    </row>
    <row r="70" spans="1:7" ht="12.75">
      <c r="A70" s="41"/>
      <c r="B70" s="13"/>
      <c r="C70" s="30">
        <v>4140</v>
      </c>
      <c r="D70" s="55" t="s">
        <v>67</v>
      </c>
      <c r="E70" s="75">
        <v>24500</v>
      </c>
      <c r="F70" s="75">
        <v>24323</v>
      </c>
      <c r="G70" s="56">
        <f t="shared" si="2"/>
        <v>99.27755102040817</v>
      </c>
    </row>
    <row r="71" spans="1:7" ht="12.75">
      <c r="A71" s="41"/>
      <c r="B71" s="13"/>
      <c r="C71" s="30">
        <v>4170</v>
      </c>
      <c r="D71" s="55" t="s">
        <v>143</v>
      </c>
      <c r="E71" s="75">
        <v>50000</v>
      </c>
      <c r="F71" s="75">
        <v>32874</v>
      </c>
      <c r="G71" s="56">
        <f t="shared" si="2"/>
        <v>65.748</v>
      </c>
    </row>
    <row r="72" spans="1:7" ht="12.75">
      <c r="A72" s="41"/>
      <c r="B72" s="13"/>
      <c r="C72" s="30">
        <v>4210</v>
      </c>
      <c r="D72" s="55" t="s">
        <v>26</v>
      </c>
      <c r="E72" s="75">
        <v>279450</v>
      </c>
      <c r="F72" s="75">
        <v>217697</v>
      </c>
      <c r="G72" s="56">
        <f t="shared" si="2"/>
        <v>77.90195025943818</v>
      </c>
    </row>
    <row r="73" spans="1:7" ht="12.75">
      <c r="A73" s="41"/>
      <c r="B73" s="13"/>
      <c r="C73" s="30">
        <v>4260</v>
      </c>
      <c r="D73" s="55" t="s">
        <v>35</v>
      </c>
      <c r="E73" s="75">
        <v>104000</v>
      </c>
      <c r="F73" s="75">
        <v>85759</v>
      </c>
      <c r="G73" s="56">
        <f t="shared" si="2"/>
        <v>82.46057692307693</v>
      </c>
    </row>
    <row r="74" spans="1:7" ht="12.75">
      <c r="A74" s="41"/>
      <c r="B74" s="13"/>
      <c r="C74" s="30">
        <v>4270</v>
      </c>
      <c r="D74" s="55" t="s">
        <v>23</v>
      </c>
      <c r="E74" s="75">
        <v>91000</v>
      </c>
      <c r="F74" s="75">
        <v>90907</v>
      </c>
      <c r="G74" s="56">
        <f t="shared" si="2"/>
        <v>99.89780219780219</v>
      </c>
    </row>
    <row r="75" spans="1:7" ht="12.75">
      <c r="A75" s="41"/>
      <c r="B75" s="13"/>
      <c r="C75" s="30">
        <v>4300</v>
      </c>
      <c r="D75" s="55" t="s">
        <v>24</v>
      </c>
      <c r="E75" s="75">
        <v>539450</v>
      </c>
      <c r="F75" s="75">
        <v>489816</v>
      </c>
      <c r="G75" s="56">
        <f t="shared" si="2"/>
        <v>90.79914727963667</v>
      </c>
    </row>
    <row r="76" spans="1:7" ht="12.75">
      <c r="A76" s="41"/>
      <c r="B76" s="13"/>
      <c r="C76" s="30">
        <v>4350</v>
      </c>
      <c r="D76" s="55" t="s">
        <v>144</v>
      </c>
      <c r="E76" s="75">
        <v>5000</v>
      </c>
      <c r="F76" s="75">
        <v>3319</v>
      </c>
      <c r="G76" s="56">
        <f t="shared" si="2"/>
        <v>66.38</v>
      </c>
    </row>
    <row r="77" spans="1:7" ht="12.75">
      <c r="A77" s="41"/>
      <c r="B77" s="13"/>
      <c r="C77" s="30">
        <v>4410</v>
      </c>
      <c r="D77" s="55" t="s">
        <v>33</v>
      </c>
      <c r="E77" s="75">
        <v>35200</v>
      </c>
      <c r="F77" s="75">
        <v>35138</v>
      </c>
      <c r="G77" s="56">
        <f t="shared" si="2"/>
        <v>99.82386363636364</v>
      </c>
    </row>
    <row r="78" spans="1:7" ht="12.75">
      <c r="A78" s="41"/>
      <c r="B78" s="13"/>
      <c r="C78" s="30">
        <v>4420</v>
      </c>
      <c r="D78" s="55" t="s">
        <v>102</v>
      </c>
      <c r="E78" s="75">
        <v>2000</v>
      </c>
      <c r="F78" s="75">
        <v>1048</v>
      </c>
      <c r="G78" s="56">
        <f t="shared" si="2"/>
        <v>52.4</v>
      </c>
    </row>
    <row r="79" spans="1:7" ht="12.75">
      <c r="A79" s="41"/>
      <c r="B79" s="13"/>
      <c r="C79" s="30">
        <v>4430</v>
      </c>
      <c r="D79" s="55" t="s">
        <v>36</v>
      </c>
      <c r="E79" s="75">
        <v>20000</v>
      </c>
      <c r="F79" s="75">
        <v>1857</v>
      </c>
      <c r="G79" s="56">
        <f t="shared" si="2"/>
        <v>9.285</v>
      </c>
    </row>
    <row r="80" spans="1:7" ht="12.75">
      <c r="A80" s="41"/>
      <c r="B80" s="13"/>
      <c r="C80" s="30">
        <v>4440</v>
      </c>
      <c r="D80" s="55" t="s">
        <v>37</v>
      </c>
      <c r="E80" s="75">
        <v>60000</v>
      </c>
      <c r="F80" s="75">
        <v>60000</v>
      </c>
      <c r="G80" s="56">
        <f t="shared" si="2"/>
        <v>100</v>
      </c>
    </row>
    <row r="81" spans="1:7" ht="12.75">
      <c r="A81" s="41"/>
      <c r="B81" s="13"/>
      <c r="C81" s="30">
        <v>4530</v>
      </c>
      <c r="D81" s="55" t="s">
        <v>137</v>
      </c>
      <c r="E81" s="75">
        <v>3000</v>
      </c>
      <c r="F81" s="75">
        <v>428</v>
      </c>
      <c r="G81" s="56">
        <f t="shared" si="2"/>
        <v>14.266666666666667</v>
      </c>
    </row>
    <row r="82" spans="1:7" ht="12.75">
      <c r="A82" s="41"/>
      <c r="B82" s="13"/>
      <c r="C82" s="30">
        <v>4580</v>
      </c>
      <c r="D82" s="55" t="s">
        <v>111</v>
      </c>
      <c r="E82" s="75">
        <v>200</v>
      </c>
      <c r="F82" s="75">
        <v>10</v>
      </c>
      <c r="G82" s="56">
        <f t="shared" si="2"/>
        <v>5</v>
      </c>
    </row>
    <row r="83" spans="1:7" ht="25.5">
      <c r="A83" s="41"/>
      <c r="B83" s="13"/>
      <c r="C83" s="30">
        <v>4600</v>
      </c>
      <c r="D83" s="66" t="s">
        <v>145</v>
      </c>
      <c r="E83" s="75">
        <v>5850</v>
      </c>
      <c r="F83" s="75">
        <v>5844</v>
      </c>
      <c r="G83" s="56">
        <f t="shared" si="2"/>
        <v>99.8974358974359</v>
      </c>
    </row>
    <row r="84" spans="1:7" ht="12.75">
      <c r="A84" s="41"/>
      <c r="B84" s="13"/>
      <c r="C84" s="34" t="s">
        <v>75</v>
      </c>
      <c r="D84" s="66" t="s">
        <v>38</v>
      </c>
      <c r="E84" s="76">
        <v>45000</v>
      </c>
      <c r="F84" s="75">
        <v>42382</v>
      </c>
      <c r="G84" s="56">
        <f t="shared" si="2"/>
        <v>94.18222222222222</v>
      </c>
    </row>
    <row r="85" spans="1:7" ht="12.75">
      <c r="A85" s="41"/>
      <c r="B85" s="13"/>
      <c r="C85" s="34"/>
      <c r="D85" s="66"/>
      <c r="E85" s="76"/>
      <c r="F85" s="75"/>
      <c r="G85" s="56"/>
    </row>
    <row r="86" spans="1:7" ht="12.75">
      <c r="A86" s="41"/>
      <c r="B86" s="13">
        <v>75095</v>
      </c>
      <c r="C86" s="34"/>
      <c r="D86" s="58" t="s">
        <v>4</v>
      </c>
      <c r="E86" s="74">
        <f>SUM(E87)</f>
        <v>2000</v>
      </c>
      <c r="F86" s="74">
        <f>SUM(F87)</f>
        <v>2000</v>
      </c>
      <c r="G86" s="54">
        <f t="shared" si="2"/>
        <v>100</v>
      </c>
    </row>
    <row r="87" spans="1:7" ht="37.5" customHeight="1">
      <c r="A87" s="41"/>
      <c r="B87" s="13"/>
      <c r="C87" s="34" t="s">
        <v>146</v>
      </c>
      <c r="D87" s="66" t="s">
        <v>147</v>
      </c>
      <c r="E87" s="76">
        <v>2000</v>
      </c>
      <c r="F87" s="75">
        <v>2000</v>
      </c>
      <c r="G87" s="56">
        <f t="shared" si="2"/>
        <v>100</v>
      </c>
    </row>
    <row r="88" spans="1:7" ht="12.75">
      <c r="A88" s="41"/>
      <c r="B88" s="13"/>
      <c r="C88" s="34"/>
      <c r="D88" s="66"/>
      <c r="E88" s="76"/>
      <c r="F88" s="75"/>
      <c r="G88" s="56"/>
    </row>
    <row r="89" spans="1:7" ht="12.75">
      <c r="A89" s="42"/>
      <c r="B89" s="12"/>
      <c r="C89" s="44"/>
      <c r="D89" s="97"/>
      <c r="E89" s="77"/>
      <c r="F89" s="78"/>
      <c r="G89" s="62"/>
    </row>
    <row r="90" spans="1:7" ht="25.5">
      <c r="A90" s="41">
        <v>751</v>
      </c>
      <c r="B90" s="90"/>
      <c r="C90" s="34"/>
      <c r="D90" s="67" t="s">
        <v>98</v>
      </c>
      <c r="E90" s="79">
        <f>E91+E95+E104</f>
        <v>145171</v>
      </c>
      <c r="F90" s="79">
        <f>F91+F95+F104</f>
        <v>143146</v>
      </c>
      <c r="G90" s="63">
        <f>(F90*100)/E90</f>
        <v>98.60509330375902</v>
      </c>
    </row>
    <row r="91" spans="1:7" ht="12.75">
      <c r="A91" s="41"/>
      <c r="B91" s="13">
        <v>75101</v>
      </c>
      <c r="C91" s="34"/>
      <c r="D91" s="58" t="s">
        <v>99</v>
      </c>
      <c r="E91" s="74">
        <f>SUM(E92:E93)</f>
        <v>5028</v>
      </c>
      <c r="F91" s="74">
        <f>SUM(F92:F93)</f>
        <v>5028</v>
      </c>
      <c r="G91" s="54">
        <f>(F91*100)/E91</f>
        <v>100</v>
      </c>
    </row>
    <row r="92" spans="1:7" ht="12.75">
      <c r="A92" s="41"/>
      <c r="B92" s="13"/>
      <c r="C92" s="30">
        <v>4210</v>
      </c>
      <c r="D92" s="55" t="s">
        <v>26</v>
      </c>
      <c r="E92" s="76">
        <v>2500</v>
      </c>
      <c r="F92" s="75">
        <v>2500</v>
      </c>
      <c r="G92" s="56">
        <f>(F92*100)/E92</f>
        <v>100</v>
      </c>
    </row>
    <row r="93" spans="1:7" ht="12.75">
      <c r="A93" s="41"/>
      <c r="B93" s="13"/>
      <c r="C93" s="30">
        <v>4300</v>
      </c>
      <c r="D93" s="55" t="s">
        <v>24</v>
      </c>
      <c r="E93" s="76">
        <v>2528</v>
      </c>
      <c r="F93" s="75">
        <v>2528</v>
      </c>
      <c r="G93" s="56">
        <f>(F93*100)/E93</f>
        <v>100</v>
      </c>
    </row>
    <row r="94" spans="1:7" ht="12.75">
      <c r="A94" s="41"/>
      <c r="B94" s="13"/>
      <c r="C94" s="30"/>
      <c r="D94" s="55"/>
      <c r="E94" s="76"/>
      <c r="F94" s="75"/>
      <c r="G94" s="56"/>
    </row>
    <row r="95" spans="1:7" ht="12.75">
      <c r="A95" s="41"/>
      <c r="B95" s="13">
        <v>75107</v>
      </c>
      <c r="C95" s="30"/>
      <c r="D95" s="53" t="s">
        <v>167</v>
      </c>
      <c r="E95" s="74">
        <f>SUM(E96:E102)</f>
        <v>86229</v>
      </c>
      <c r="F95" s="74">
        <f>SUM(F96:F102)</f>
        <v>84879</v>
      </c>
      <c r="G95" s="54">
        <f aca="true" t="shared" si="3" ref="G95:G111">(F95*100)/E95</f>
        <v>98.43440141947605</v>
      </c>
    </row>
    <row r="96" spans="1:7" ht="12.75">
      <c r="A96" s="41"/>
      <c r="B96" s="13"/>
      <c r="C96" s="30">
        <v>3030</v>
      </c>
      <c r="D96" s="55" t="s">
        <v>20</v>
      </c>
      <c r="E96" s="76">
        <v>55440</v>
      </c>
      <c r="F96" s="75">
        <v>54090</v>
      </c>
      <c r="G96" s="56">
        <f t="shared" si="3"/>
        <v>97.56493506493507</v>
      </c>
    </row>
    <row r="97" spans="1:7" ht="12.75">
      <c r="A97" s="41"/>
      <c r="B97" s="13"/>
      <c r="C97" s="30">
        <v>4110</v>
      </c>
      <c r="D97" s="55" t="s">
        <v>30</v>
      </c>
      <c r="E97" s="76">
        <v>1640</v>
      </c>
      <c r="F97" s="75">
        <v>1640</v>
      </c>
      <c r="G97" s="56">
        <f t="shared" si="3"/>
        <v>100</v>
      </c>
    </row>
    <row r="98" spans="1:7" ht="12.75">
      <c r="A98" s="41"/>
      <c r="B98" s="13"/>
      <c r="C98" s="30">
        <v>4120</v>
      </c>
      <c r="D98" s="55" t="s">
        <v>31</v>
      </c>
      <c r="E98" s="76">
        <v>251</v>
      </c>
      <c r="F98" s="75">
        <v>251</v>
      </c>
      <c r="G98" s="56">
        <f t="shared" si="3"/>
        <v>100</v>
      </c>
    </row>
    <row r="99" spans="1:7" ht="12.75">
      <c r="A99" s="41"/>
      <c r="B99" s="13"/>
      <c r="C99" s="30">
        <v>4170</v>
      </c>
      <c r="D99" s="55" t="s">
        <v>143</v>
      </c>
      <c r="E99" s="76">
        <v>11574</v>
      </c>
      <c r="F99" s="75">
        <v>11574</v>
      </c>
      <c r="G99" s="56">
        <f t="shared" si="3"/>
        <v>100</v>
      </c>
    </row>
    <row r="100" spans="1:7" ht="12.75">
      <c r="A100" s="41"/>
      <c r="B100" s="13"/>
      <c r="C100" s="30">
        <v>4210</v>
      </c>
      <c r="D100" s="55" t="s">
        <v>26</v>
      </c>
      <c r="E100" s="76">
        <v>11621</v>
      </c>
      <c r="F100" s="75">
        <v>11621</v>
      </c>
      <c r="G100" s="56">
        <f t="shared" si="3"/>
        <v>100</v>
      </c>
    </row>
    <row r="101" spans="1:7" ht="12.75">
      <c r="A101" s="41"/>
      <c r="B101" s="13"/>
      <c r="C101" s="30">
        <v>4300</v>
      </c>
      <c r="D101" s="55" t="s">
        <v>24</v>
      </c>
      <c r="E101" s="76">
        <v>3724</v>
      </c>
      <c r="F101" s="75">
        <v>3724</v>
      </c>
      <c r="G101" s="56">
        <f t="shared" si="3"/>
        <v>100</v>
      </c>
    </row>
    <row r="102" spans="1:7" ht="12.75">
      <c r="A102" s="41"/>
      <c r="B102" s="13"/>
      <c r="C102" s="30">
        <v>4410</v>
      </c>
      <c r="D102" s="55" t="s">
        <v>33</v>
      </c>
      <c r="E102" s="76">
        <v>1979</v>
      </c>
      <c r="F102" s="75">
        <v>1979</v>
      </c>
      <c r="G102" s="56">
        <f t="shared" si="3"/>
        <v>100</v>
      </c>
    </row>
    <row r="103" spans="1:7" ht="12.75">
      <c r="A103" s="41"/>
      <c r="B103" s="13"/>
      <c r="C103" s="30"/>
      <c r="D103" s="55"/>
      <c r="E103" s="76"/>
      <c r="F103" s="75"/>
      <c r="G103" s="56"/>
    </row>
    <row r="104" spans="1:7" ht="12.75">
      <c r="A104" s="41"/>
      <c r="B104" s="13">
        <v>75108</v>
      </c>
      <c r="C104" s="30"/>
      <c r="D104" s="53" t="s">
        <v>168</v>
      </c>
      <c r="E104" s="74">
        <f>SUM(E105:E111)</f>
        <v>53914</v>
      </c>
      <c r="F104" s="74">
        <f>SUM(F105:F111)</f>
        <v>53239</v>
      </c>
      <c r="G104" s="54">
        <f t="shared" si="3"/>
        <v>98.74800608376303</v>
      </c>
    </row>
    <row r="105" spans="1:7" ht="12.75">
      <c r="A105" s="41"/>
      <c r="B105" s="13"/>
      <c r="C105" s="30">
        <v>3030</v>
      </c>
      <c r="D105" s="55" t="s">
        <v>20</v>
      </c>
      <c r="E105" s="76">
        <v>33660</v>
      </c>
      <c r="F105" s="75">
        <v>32985</v>
      </c>
      <c r="G105" s="56">
        <f t="shared" si="3"/>
        <v>97.99465240641712</v>
      </c>
    </row>
    <row r="106" spans="1:7" ht="12.75">
      <c r="A106" s="41"/>
      <c r="B106" s="13"/>
      <c r="C106" s="30">
        <v>4110</v>
      </c>
      <c r="D106" s="55" t="s">
        <v>30</v>
      </c>
      <c r="E106" s="76">
        <v>1097</v>
      </c>
      <c r="F106" s="75">
        <v>1097</v>
      </c>
      <c r="G106" s="56">
        <f t="shared" si="3"/>
        <v>100</v>
      </c>
    </row>
    <row r="107" spans="1:7" ht="12.75">
      <c r="A107" s="41"/>
      <c r="B107" s="13"/>
      <c r="C107" s="30">
        <v>4120</v>
      </c>
      <c r="D107" s="55" t="s">
        <v>31</v>
      </c>
      <c r="E107" s="76">
        <v>156</v>
      </c>
      <c r="F107" s="75">
        <v>156</v>
      </c>
      <c r="G107" s="56">
        <f t="shared" si="3"/>
        <v>100</v>
      </c>
    </row>
    <row r="108" spans="1:7" ht="12.75">
      <c r="A108" s="41"/>
      <c r="B108" s="13"/>
      <c r="C108" s="30">
        <v>4170</v>
      </c>
      <c r="D108" s="55" t="s">
        <v>143</v>
      </c>
      <c r="E108" s="76">
        <v>6815</v>
      </c>
      <c r="F108" s="75">
        <v>6815</v>
      </c>
      <c r="G108" s="56">
        <f t="shared" si="3"/>
        <v>100</v>
      </c>
    </row>
    <row r="109" spans="1:7" ht="12.75">
      <c r="A109" s="41"/>
      <c r="B109" s="13"/>
      <c r="C109" s="30">
        <v>4210</v>
      </c>
      <c r="D109" s="55" t="s">
        <v>26</v>
      </c>
      <c r="E109" s="76">
        <v>8768</v>
      </c>
      <c r="F109" s="75">
        <v>8768</v>
      </c>
      <c r="G109" s="56">
        <f t="shared" si="3"/>
        <v>100</v>
      </c>
    </row>
    <row r="110" spans="1:7" ht="12.75">
      <c r="A110" s="41"/>
      <c r="B110" s="13"/>
      <c r="C110" s="30">
        <v>4300</v>
      </c>
      <c r="D110" s="55" t="s">
        <v>24</v>
      </c>
      <c r="E110" s="76">
        <v>2165</v>
      </c>
      <c r="F110" s="75">
        <v>2165</v>
      </c>
      <c r="G110" s="56">
        <f t="shared" si="3"/>
        <v>100</v>
      </c>
    </row>
    <row r="111" spans="1:7" ht="12.75">
      <c r="A111" s="41"/>
      <c r="B111" s="13"/>
      <c r="C111" s="30">
        <v>4410</v>
      </c>
      <c r="D111" s="55" t="s">
        <v>33</v>
      </c>
      <c r="E111" s="76">
        <v>1253</v>
      </c>
      <c r="F111" s="75">
        <v>1253</v>
      </c>
      <c r="G111" s="56">
        <f t="shared" si="3"/>
        <v>100</v>
      </c>
    </row>
    <row r="112" spans="1:7" ht="12.75">
      <c r="A112" s="42"/>
      <c r="B112" s="12"/>
      <c r="C112" s="30"/>
      <c r="D112" s="55"/>
      <c r="E112" s="77"/>
      <c r="F112" s="78"/>
      <c r="G112" s="62"/>
    </row>
    <row r="113" spans="1:7" ht="12.75">
      <c r="A113" s="41">
        <v>754</v>
      </c>
      <c r="B113" s="13"/>
      <c r="C113" s="45"/>
      <c r="D113" s="68" t="s">
        <v>92</v>
      </c>
      <c r="E113" s="79">
        <f>E114+E132+E129</f>
        <v>955045</v>
      </c>
      <c r="F113" s="79">
        <f>F114+F132+F129</f>
        <v>893466</v>
      </c>
      <c r="G113" s="65">
        <f aca="true" t="shared" si="4" ref="G113:G130">(F113*100)/E113</f>
        <v>93.55224099387986</v>
      </c>
    </row>
    <row r="114" spans="1:7" ht="12.75">
      <c r="A114" s="41"/>
      <c r="B114" s="13">
        <v>75412</v>
      </c>
      <c r="C114" s="34"/>
      <c r="D114" s="58" t="s">
        <v>39</v>
      </c>
      <c r="E114" s="74">
        <f>SUM(E115:E127)</f>
        <v>458445</v>
      </c>
      <c r="F114" s="74">
        <f>SUM(F115:F127)</f>
        <v>452321</v>
      </c>
      <c r="G114" s="54">
        <f t="shared" si="4"/>
        <v>98.66417999978187</v>
      </c>
    </row>
    <row r="115" spans="1:7" ht="12.75">
      <c r="A115" s="41"/>
      <c r="B115" s="13"/>
      <c r="C115" s="34" t="s">
        <v>76</v>
      </c>
      <c r="D115" s="66" t="s">
        <v>95</v>
      </c>
      <c r="E115" s="75">
        <v>13500</v>
      </c>
      <c r="F115" s="75">
        <v>13232</v>
      </c>
      <c r="G115" s="56">
        <f t="shared" si="4"/>
        <v>98.01481481481481</v>
      </c>
    </row>
    <row r="116" spans="1:7" ht="12.75">
      <c r="A116" s="41"/>
      <c r="B116" s="13"/>
      <c r="C116" s="34" t="s">
        <v>66</v>
      </c>
      <c r="D116" s="66" t="s">
        <v>20</v>
      </c>
      <c r="E116" s="75">
        <v>25500</v>
      </c>
      <c r="F116" s="75">
        <v>24711</v>
      </c>
      <c r="G116" s="56">
        <f t="shared" si="4"/>
        <v>96.90588235294118</v>
      </c>
    </row>
    <row r="117" spans="1:7" ht="12.75">
      <c r="A117" s="41"/>
      <c r="B117" s="13"/>
      <c r="C117" s="34" t="s">
        <v>77</v>
      </c>
      <c r="D117" s="66" t="s">
        <v>28</v>
      </c>
      <c r="E117" s="75">
        <v>21050</v>
      </c>
      <c r="F117" s="75">
        <v>21029</v>
      </c>
      <c r="G117" s="56">
        <f t="shared" si="4"/>
        <v>99.90023752969121</v>
      </c>
    </row>
    <row r="118" spans="1:7" ht="12.75">
      <c r="A118" s="41"/>
      <c r="B118" s="13"/>
      <c r="C118" s="34" t="s">
        <v>78</v>
      </c>
      <c r="D118" s="66" t="s">
        <v>29</v>
      </c>
      <c r="E118" s="75">
        <v>1700</v>
      </c>
      <c r="F118" s="75">
        <v>1604</v>
      </c>
      <c r="G118" s="56">
        <f t="shared" si="4"/>
        <v>94.3529411764706</v>
      </c>
    </row>
    <row r="119" spans="1:7" ht="12.75">
      <c r="A119" s="41"/>
      <c r="B119" s="13"/>
      <c r="C119" s="34" t="s">
        <v>79</v>
      </c>
      <c r="D119" s="66" t="s">
        <v>30</v>
      </c>
      <c r="E119" s="75">
        <v>5100</v>
      </c>
      <c r="F119" s="75">
        <v>4432</v>
      </c>
      <c r="G119" s="56">
        <f t="shared" si="4"/>
        <v>86.90196078431373</v>
      </c>
    </row>
    <row r="120" spans="1:7" ht="12.75">
      <c r="A120" s="41"/>
      <c r="B120" s="13"/>
      <c r="C120" s="34" t="s">
        <v>80</v>
      </c>
      <c r="D120" s="66" t="s">
        <v>40</v>
      </c>
      <c r="E120" s="75">
        <v>560</v>
      </c>
      <c r="F120" s="75">
        <v>527</v>
      </c>
      <c r="G120" s="56">
        <f t="shared" si="4"/>
        <v>94.10714285714286</v>
      </c>
    </row>
    <row r="121" spans="1:7" ht="12.75">
      <c r="A121" s="41"/>
      <c r="B121" s="13"/>
      <c r="C121" s="34" t="s">
        <v>74</v>
      </c>
      <c r="D121" s="66" t="s">
        <v>26</v>
      </c>
      <c r="E121" s="75">
        <v>46785</v>
      </c>
      <c r="F121" s="75">
        <v>45972</v>
      </c>
      <c r="G121" s="56">
        <f t="shared" si="4"/>
        <v>98.26226354600834</v>
      </c>
    </row>
    <row r="122" spans="1:7" ht="12.75">
      <c r="A122" s="41"/>
      <c r="B122" s="13"/>
      <c r="C122" s="34" t="s">
        <v>81</v>
      </c>
      <c r="D122" s="66" t="s">
        <v>35</v>
      </c>
      <c r="E122" s="75">
        <v>6700</v>
      </c>
      <c r="F122" s="75">
        <v>6654</v>
      </c>
      <c r="G122" s="56">
        <f t="shared" si="4"/>
        <v>99.31343283582089</v>
      </c>
    </row>
    <row r="123" spans="1:7" ht="12.75">
      <c r="A123" s="41"/>
      <c r="B123" s="13"/>
      <c r="C123" s="34" t="s">
        <v>73</v>
      </c>
      <c r="D123" s="66" t="s">
        <v>23</v>
      </c>
      <c r="E123" s="75">
        <v>12000</v>
      </c>
      <c r="F123" s="75">
        <v>9020</v>
      </c>
      <c r="G123" s="56">
        <f t="shared" si="4"/>
        <v>75.16666666666667</v>
      </c>
    </row>
    <row r="124" spans="1:7" ht="12.75">
      <c r="A124" s="41"/>
      <c r="B124" s="13"/>
      <c r="C124" s="30">
        <v>4300</v>
      </c>
      <c r="D124" s="55" t="s">
        <v>24</v>
      </c>
      <c r="E124" s="75">
        <v>3600</v>
      </c>
      <c r="F124" s="75">
        <v>3540</v>
      </c>
      <c r="G124" s="56">
        <f t="shared" si="4"/>
        <v>98.33333333333333</v>
      </c>
    </row>
    <row r="125" spans="1:7" ht="12.75">
      <c r="A125" s="41"/>
      <c r="B125" s="13"/>
      <c r="C125" s="30">
        <v>4410</v>
      </c>
      <c r="D125" s="55" t="s">
        <v>33</v>
      </c>
      <c r="E125" s="75">
        <v>500</v>
      </c>
      <c r="F125" s="75">
        <v>353</v>
      </c>
      <c r="G125" s="56">
        <f t="shared" si="4"/>
        <v>70.6</v>
      </c>
    </row>
    <row r="126" spans="1:7" ht="12.75">
      <c r="A126" s="41"/>
      <c r="B126" s="13"/>
      <c r="C126" s="34" t="s">
        <v>82</v>
      </c>
      <c r="D126" s="66" t="s">
        <v>36</v>
      </c>
      <c r="E126" s="75">
        <v>6000</v>
      </c>
      <c r="F126" s="75">
        <v>5797</v>
      </c>
      <c r="G126" s="56">
        <f t="shared" si="4"/>
        <v>96.61666666666666</v>
      </c>
    </row>
    <row r="127" spans="1:7" ht="12.75">
      <c r="A127" s="41"/>
      <c r="B127" s="13"/>
      <c r="C127" s="34" t="s">
        <v>75</v>
      </c>
      <c r="D127" s="66" t="s">
        <v>38</v>
      </c>
      <c r="E127" s="75">
        <v>315450</v>
      </c>
      <c r="F127" s="75">
        <v>315450</v>
      </c>
      <c r="G127" s="56">
        <f t="shared" si="4"/>
        <v>100</v>
      </c>
    </row>
    <row r="128" spans="1:7" ht="12.75">
      <c r="A128" s="41"/>
      <c r="B128" s="13"/>
      <c r="C128" s="34"/>
      <c r="D128" s="66"/>
      <c r="E128" s="75"/>
      <c r="F128" s="75"/>
      <c r="G128" s="56"/>
    </row>
    <row r="129" spans="1:7" ht="12.75">
      <c r="A129" s="41"/>
      <c r="B129" s="13">
        <v>75414</v>
      </c>
      <c r="C129" s="34"/>
      <c r="D129" s="58" t="s">
        <v>121</v>
      </c>
      <c r="E129" s="74">
        <f>SUM(E130)</f>
        <v>500</v>
      </c>
      <c r="F129" s="74">
        <f>SUM(F130)</f>
        <v>500</v>
      </c>
      <c r="G129" s="54">
        <f t="shared" si="4"/>
        <v>100</v>
      </c>
    </row>
    <row r="130" spans="1:7" ht="12.75">
      <c r="A130" s="41"/>
      <c r="B130" s="13"/>
      <c r="C130" s="34" t="s">
        <v>65</v>
      </c>
      <c r="D130" s="60" t="s">
        <v>24</v>
      </c>
      <c r="E130" s="76">
        <v>500</v>
      </c>
      <c r="F130" s="75">
        <v>500</v>
      </c>
      <c r="G130" s="56">
        <f t="shared" si="4"/>
        <v>100</v>
      </c>
    </row>
    <row r="131" spans="1:7" ht="12.75">
      <c r="A131" s="41"/>
      <c r="B131" s="13"/>
      <c r="C131" s="34"/>
      <c r="D131" s="60"/>
      <c r="E131" s="76"/>
      <c r="F131" s="75"/>
      <c r="G131" s="56"/>
    </row>
    <row r="132" spans="1:7" ht="12.75">
      <c r="A132" s="41"/>
      <c r="B132" s="13">
        <v>75416</v>
      </c>
      <c r="C132" s="32"/>
      <c r="D132" s="53" t="s">
        <v>10</v>
      </c>
      <c r="E132" s="74">
        <f>SUM(E133:E142)</f>
        <v>496100</v>
      </c>
      <c r="F132" s="74">
        <f>SUM(F133:F142)</f>
        <v>440645</v>
      </c>
      <c r="G132" s="54">
        <f>(F132*100)/E132</f>
        <v>88.82181011892763</v>
      </c>
    </row>
    <row r="133" spans="1:7" ht="12.75">
      <c r="A133" s="41"/>
      <c r="B133" s="13"/>
      <c r="C133" s="34" t="s">
        <v>76</v>
      </c>
      <c r="D133" s="59" t="s">
        <v>41</v>
      </c>
      <c r="E133" s="76">
        <v>14000</v>
      </c>
      <c r="F133" s="75">
        <v>13919</v>
      </c>
      <c r="G133" s="56">
        <f aca="true" t="shared" si="5" ref="G133:G144">(F133*100)/E133</f>
        <v>99.42142857142858</v>
      </c>
    </row>
    <row r="134" spans="1:7" ht="12.75">
      <c r="A134" s="41"/>
      <c r="B134" s="13"/>
      <c r="C134" s="34" t="s">
        <v>77</v>
      </c>
      <c r="D134" s="59" t="s">
        <v>28</v>
      </c>
      <c r="E134" s="76">
        <v>285500</v>
      </c>
      <c r="F134" s="75">
        <v>267280</v>
      </c>
      <c r="G134" s="56">
        <f t="shared" si="5"/>
        <v>93.61821366024519</v>
      </c>
    </row>
    <row r="135" spans="1:7" ht="12.75">
      <c r="A135" s="41"/>
      <c r="B135" s="13"/>
      <c r="C135" s="34" t="s">
        <v>78</v>
      </c>
      <c r="D135" s="59" t="s">
        <v>29</v>
      </c>
      <c r="E135" s="76">
        <v>24000</v>
      </c>
      <c r="F135" s="75">
        <v>21966</v>
      </c>
      <c r="G135" s="56">
        <f t="shared" si="5"/>
        <v>91.525</v>
      </c>
    </row>
    <row r="136" spans="1:8" ht="12.75">
      <c r="A136" s="41"/>
      <c r="B136" s="13"/>
      <c r="C136" s="34" t="s">
        <v>79</v>
      </c>
      <c r="D136" s="59" t="s">
        <v>30</v>
      </c>
      <c r="E136" s="76">
        <v>59600</v>
      </c>
      <c r="F136" s="75">
        <v>48454</v>
      </c>
      <c r="G136" s="56">
        <f t="shared" si="5"/>
        <v>81.29865771812081</v>
      </c>
      <c r="H136" s="20"/>
    </row>
    <row r="137" spans="1:7" ht="12.75">
      <c r="A137" s="41"/>
      <c r="B137" s="13"/>
      <c r="C137" s="34" t="s">
        <v>80</v>
      </c>
      <c r="D137" s="59" t="s">
        <v>40</v>
      </c>
      <c r="E137" s="76">
        <v>10000</v>
      </c>
      <c r="F137" s="75">
        <v>6739</v>
      </c>
      <c r="G137" s="56">
        <f t="shared" si="5"/>
        <v>67.39</v>
      </c>
    </row>
    <row r="138" spans="1:7" ht="12.75">
      <c r="A138" s="41"/>
      <c r="B138" s="13"/>
      <c r="C138" s="34" t="s">
        <v>74</v>
      </c>
      <c r="D138" s="59" t="s">
        <v>26</v>
      </c>
      <c r="E138" s="76">
        <v>42000</v>
      </c>
      <c r="F138" s="75">
        <v>33930</v>
      </c>
      <c r="G138" s="56">
        <f t="shared" si="5"/>
        <v>80.78571428571429</v>
      </c>
    </row>
    <row r="139" spans="1:7" ht="12.75">
      <c r="A139" s="41"/>
      <c r="B139" s="13"/>
      <c r="C139" s="34" t="s">
        <v>73</v>
      </c>
      <c r="D139" s="59" t="s">
        <v>23</v>
      </c>
      <c r="E139" s="76">
        <v>4500</v>
      </c>
      <c r="F139" s="75">
        <v>1864</v>
      </c>
      <c r="G139" s="56">
        <f t="shared" si="5"/>
        <v>41.422222222222224</v>
      </c>
    </row>
    <row r="140" spans="1:7" ht="12.75">
      <c r="A140" s="41"/>
      <c r="B140" s="13"/>
      <c r="C140" s="34" t="s">
        <v>65</v>
      </c>
      <c r="D140" s="59" t="s">
        <v>24</v>
      </c>
      <c r="E140" s="76">
        <v>50500</v>
      </c>
      <c r="F140" s="75">
        <v>43697</v>
      </c>
      <c r="G140" s="56">
        <f t="shared" si="5"/>
        <v>86.52871287128713</v>
      </c>
    </row>
    <row r="141" spans="1:7" ht="12.75">
      <c r="A141" s="41"/>
      <c r="B141" s="13"/>
      <c r="C141" s="30">
        <v>4410</v>
      </c>
      <c r="D141" s="55" t="s">
        <v>33</v>
      </c>
      <c r="E141" s="76">
        <v>3500</v>
      </c>
      <c r="F141" s="75">
        <v>2324</v>
      </c>
      <c r="G141" s="56">
        <f t="shared" si="5"/>
        <v>66.4</v>
      </c>
    </row>
    <row r="142" spans="1:7" ht="12.75">
      <c r="A142" s="41"/>
      <c r="B142" s="13"/>
      <c r="C142" s="34" t="s">
        <v>82</v>
      </c>
      <c r="D142" s="59" t="s">
        <v>36</v>
      </c>
      <c r="E142" s="76">
        <v>2500</v>
      </c>
      <c r="F142" s="75">
        <v>472</v>
      </c>
      <c r="G142" s="56">
        <f t="shared" si="5"/>
        <v>18.88</v>
      </c>
    </row>
    <row r="143" spans="1:7" ht="12.75">
      <c r="A143" s="42"/>
      <c r="B143" s="12"/>
      <c r="C143" s="89"/>
      <c r="D143" s="70"/>
      <c r="E143" s="77"/>
      <c r="F143" s="78"/>
      <c r="G143" s="62"/>
    </row>
    <row r="144" spans="1:7" ht="25.5">
      <c r="A144" s="41">
        <v>756</v>
      </c>
      <c r="B144" s="13"/>
      <c r="C144" s="30"/>
      <c r="D144" s="67" t="s">
        <v>136</v>
      </c>
      <c r="E144" s="79">
        <f>SUM(E145)</f>
        <v>81500</v>
      </c>
      <c r="F144" s="79">
        <f>SUM(F145)</f>
        <v>80668</v>
      </c>
      <c r="G144" s="63">
        <f t="shared" si="5"/>
        <v>98.97914110429448</v>
      </c>
    </row>
    <row r="145" spans="1:7" ht="12.75">
      <c r="A145" s="41"/>
      <c r="B145" s="13">
        <v>75647</v>
      </c>
      <c r="C145" s="34"/>
      <c r="D145" s="53" t="s">
        <v>122</v>
      </c>
      <c r="E145" s="74">
        <f>SUM(E146:E148)</f>
        <v>81500</v>
      </c>
      <c r="F145" s="74">
        <f>SUM(F146:F148)</f>
        <v>80668</v>
      </c>
      <c r="G145" s="54">
        <f>(F145*100)/E145</f>
        <v>98.97914110429448</v>
      </c>
    </row>
    <row r="146" spans="1:7" ht="12.75">
      <c r="A146" s="41"/>
      <c r="B146" s="13"/>
      <c r="C146" s="34" t="s">
        <v>112</v>
      </c>
      <c r="D146" s="59" t="s">
        <v>123</v>
      </c>
      <c r="E146" s="76">
        <v>66000</v>
      </c>
      <c r="F146" s="75">
        <v>65760</v>
      </c>
      <c r="G146" s="56">
        <f>(F146*100)/E146</f>
        <v>99.63636363636364</v>
      </c>
    </row>
    <row r="147" spans="1:7" ht="12.75">
      <c r="A147" s="41"/>
      <c r="B147" s="13"/>
      <c r="C147" s="34" t="s">
        <v>74</v>
      </c>
      <c r="D147" s="59" t="s">
        <v>26</v>
      </c>
      <c r="E147" s="76">
        <v>13500</v>
      </c>
      <c r="F147" s="75">
        <v>13051</v>
      </c>
      <c r="G147" s="56">
        <f>(F147*100)/E147</f>
        <v>96.67407407407407</v>
      </c>
    </row>
    <row r="148" spans="1:7" ht="12.75">
      <c r="A148" s="41"/>
      <c r="B148" s="13"/>
      <c r="C148" s="34" t="s">
        <v>65</v>
      </c>
      <c r="D148" s="59" t="s">
        <v>24</v>
      </c>
      <c r="E148" s="76">
        <v>2000</v>
      </c>
      <c r="F148" s="75">
        <v>1857</v>
      </c>
      <c r="G148" s="56">
        <f>(F148*100)/E148</f>
        <v>92.85</v>
      </c>
    </row>
    <row r="149" spans="1:7" ht="12.75">
      <c r="A149" s="42"/>
      <c r="B149" s="12"/>
      <c r="C149" s="44"/>
      <c r="D149" s="61"/>
      <c r="E149" s="77"/>
      <c r="F149" s="78"/>
      <c r="G149" s="62"/>
    </row>
    <row r="150" spans="1:7" ht="12.75">
      <c r="A150" s="41">
        <v>757</v>
      </c>
      <c r="B150" s="13"/>
      <c r="C150" s="34"/>
      <c r="D150" s="67" t="s">
        <v>42</v>
      </c>
      <c r="E150" s="79">
        <f>SUM(E151+E154)</f>
        <v>737386</v>
      </c>
      <c r="F150" s="79">
        <f>F151</f>
        <v>537217</v>
      </c>
      <c r="G150" s="63">
        <f>(F150*100)/E150</f>
        <v>72.85424458831602</v>
      </c>
    </row>
    <row r="151" spans="1:8" s="9" customFormat="1" ht="12.75">
      <c r="A151" s="46"/>
      <c r="B151" s="14">
        <v>75702</v>
      </c>
      <c r="C151" s="47"/>
      <c r="D151" s="58" t="s">
        <v>43</v>
      </c>
      <c r="E151" s="81">
        <f>SUM(E152)</f>
        <v>683386</v>
      </c>
      <c r="F151" s="81">
        <f>SUM(F152)</f>
        <v>537217</v>
      </c>
      <c r="G151" s="54">
        <f>(F151*100)/E151</f>
        <v>78.61106314732815</v>
      </c>
      <c r="H151" s="10"/>
    </row>
    <row r="152" spans="1:7" ht="12.75">
      <c r="A152" s="41"/>
      <c r="B152" s="13"/>
      <c r="C152" s="34" t="s">
        <v>83</v>
      </c>
      <c r="D152" s="60" t="s">
        <v>44</v>
      </c>
      <c r="E152" s="76">
        <v>683386</v>
      </c>
      <c r="F152" s="75">
        <v>537217</v>
      </c>
      <c r="G152" s="56">
        <f>(F152*100)/E152</f>
        <v>78.61106314732815</v>
      </c>
    </row>
    <row r="153" spans="1:7" ht="12.75">
      <c r="A153" s="41"/>
      <c r="B153" s="13"/>
      <c r="C153" s="34"/>
      <c r="D153" s="60"/>
      <c r="E153" s="76"/>
      <c r="F153" s="75"/>
      <c r="G153" s="56"/>
    </row>
    <row r="154" spans="1:7" ht="25.5">
      <c r="A154" s="41"/>
      <c r="B154" s="13">
        <v>75704</v>
      </c>
      <c r="C154" s="34"/>
      <c r="D154" s="58" t="s">
        <v>148</v>
      </c>
      <c r="E154" s="74">
        <f>SUM(E155)</f>
        <v>54000</v>
      </c>
      <c r="F154" s="74">
        <f>SUM(F155)</f>
        <v>0</v>
      </c>
      <c r="G154" s="54">
        <f>(F154*100)/E154</f>
        <v>0</v>
      </c>
    </row>
    <row r="155" spans="1:7" ht="12.75">
      <c r="A155" s="41"/>
      <c r="B155" s="13"/>
      <c r="C155" s="34" t="s">
        <v>149</v>
      </c>
      <c r="D155" s="60" t="s">
        <v>150</v>
      </c>
      <c r="E155" s="76">
        <v>54000</v>
      </c>
      <c r="F155" s="75">
        <v>0</v>
      </c>
      <c r="G155" s="56">
        <f>(F155*100)/E155</f>
        <v>0</v>
      </c>
    </row>
    <row r="156" spans="1:7" ht="12.75">
      <c r="A156" s="42"/>
      <c r="B156" s="12"/>
      <c r="C156" s="44"/>
      <c r="D156" s="64"/>
      <c r="E156" s="77"/>
      <c r="F156" s="78"/>
      <c r="G156" s="62"/>
    </row>
    <row r="157" spans="1:7" ht="12.75">
      <c r="A157" s="41">
        <v>801</v>
      </c>
      <c r="B157" s="7"/>
      <c r="C157" s="35"/>
      <c r="D157" s="57" t="s">
        <v>13</v>
      </c>
      <c r="E157" s="79">
        <f>E158+E191+E211+E231+E240+E256+E264+E181+E261</f>
        <v>24392908</v>
      </c>
      <c r="F157" s="79">
        <f>F158+F191+F211+F231+F240+F256+F264+F181+F261</f>
        <v>23847535</v>
      </c>
      <c r="G157" s="63">
        <f aca="true" t="shared" si="6" ref="G157:G189">(F157*100)/E157</f>
        <v>97.76421491033378</v>
      </c>
    </row>
    <row r="158" spans="1:7" ht="12.75">
      <c r="A158" s="41"/>
      <c r="B158" s="5">
        <v>80101</v>
      </c>
      <c r="C158" s="32"/>
      <c r="D158" s="53" t="s">
        <v>14</v>
      </c>
      <c r="E158" s="74">
        <f>SUM(E159:E179)</f>
        <v>12446475</v>
      </c>
      <c r="F158" s="74">
        <f>SUM(F159:F179)</f>
        <v>12252494</v>
      </c>
      <c r="G158" s="54">
        <f t="shared" si="6"/>
        <v>98.441478410554</v>
      </c>
    </row>
    <row r="159" spans="1:7" ht="12.75">
      <c r="A159" s="41"/>
      <c r="B159" s="5"/>
      <c r="C159" s="34" t="s">
        <v>124</v>
      </c>
      <c r="D159" s="55" t="s">
        <v>125</v>
      </c>
      <c r="E159" s="75">
        <v>6638555</v>
      </c>
      <c r="F159" s="75">
        <v>6608930</v>
      </c>
      <c r="G159" s="56">
        <f t="shared" si="6"/>
        <v>99.55374324683609</v>
      </c>
    </row>
    <row r="160" spans="1:7" ht="12.75">
      <c r="A160" s="41"/>
      <c r="B160" s="5"/>
      <c r="C160" s="34" t="s">
        <v>76</v>
      </c>
      <c r="D160" s="55" t="s">
        <v>56</v>
      </c>
      <c r="E160" s="76">
        <v>215611</v>
      </c>
      <c r="F160" s="75">
        <v>211810</v>
      </c>
      <c r="G160" s="56">
        <f t="shared" si="6"/>
        <v>98.23710293074102</v>
      </c>
    </row>
    <row r="161" spans="1:7" ht="12.75">
      <c r="A161" s="41"/>
      <c r="B161" s="5"/>
      <c r="C161" s="34" t="s">
        <v>77</v>
      </c>
      <c r="D161" s="55" t="s">
        <v>28</v>
      </c>
      <c r="E161" s="76">
        <v>2828529</v>
      </c>
      <c r="F161" s="75">
        <v>2805327</v>
      </c>
      <c r="G161" s="56">
        <f t="shared" si="6"/>
        <v>99.1797149684518</v>
      </c>
    </row>
    <row r="162" spans="1:7" ht="12.75">
      <c r="A162" s="41"/>
      <c r="B162" s="5"/>
      <c r="C162" s="34" t="s">
        <v>78</v>
      </c>
      <c r="D162" s="55" t="s">
        <v>29</v>
      </c>
      <c r="E162" s="76">
        <v>218129</v>
      </c>
      <c r="F162" s="75">
        <v>217024</v>
      </c>
      <c r="G162" s="56">
        <f t="shared" si="6"/>
        <v>99.4934190318573</v>
      </c>
    </row>
    <row r="163" spans="1:7" ht="12.75">
      <c r="A163" s="41"/>
      <c r="B163" s="5"/>
      <c r="C163" s="34" t="s">
        <v>79</v>
      </c>
      <c r="D163" s="55" t="s">
        <v>30</v>
      </c>
      <c r="E163" s="76">
        <v>595646</v>
      </c>
      <c r="F163" s="75">
        <v>573962</v>
      </c>
      <c r="G163" s="56">
        <f t="shared" si="6"/>
        <v>96.3595827051638</v>
      </c>
    </row>
    <row r="164" spans="1:7" ht="12.75">
      <c r="A164" s="41"/>
      <c r="B164" s="5"/>
      <c r="C164" s="34" t="s">
        <v>80</v>
      </c>
      <c r="D164" s="55" t="s">
        <v>40</v>
      </c>
      <c r="E164" s="76">
        <v>84336</v>
      </c>
      <c r="F164" s="75">
        <v>76482</v>
      </c>
      <c r="G164" s="56">
        <f t="shared" si="6"/>
        <v>90.68725099601593</v>
      </c>
    </row>
    <row r="165" spans="1:7" ht="12.75">
      <c r="A165" s="41"/>
      <c r="B165" s="5"/>
      <c r="C165" s="34" t="s">
        <v>103</v>
      </c>
      <c r="D165" s="55" t="s">
        <v>67</v>
      </c>
      <c r="E165" s="76">
        <v>2050</v>
      </c>
      <c r="F165" s="75">
        <v>2014</v>
      </c>
      <c r="G165" s="56">
        <f t="shared" si="6"/>
        <v>98.2439024390244</v>
      </c>
    </row>
    <row r="166" spans="1:7" ht="12.75">
      <c r="A166" s="41"/>
      <c r="B166" s="5"/>
      <c r="C166" s="30">
        <v>4170</v>
      </c>
      <c r="D166" s="55" t="s">
        <v>143</v>
      </c>
      <c r="E166" s="76">
        <v>5150</v>
      </c>
      <c r="F166" s="75">
        <v>4899</v>
      </c>
      <c r="G166" s="56">
        <f t="shared" si="6"/>
        <v>95.12621359223301</v>
      </c>
    </row>
    <row r="167" spans="1:7" ht="12.75">
      <c r="A167" s="41"/>
      <c r="B167" s="5"/>
      <c r="C167" s="34" t="s">
        <v>74</v>
      </c>
      <c r="D167" s="55" t="s">
        <v>26</v>
      </c>
      <c r="E167" s="76">
        <v>190381</v>
      </c>
      <c r="F167" s="75">
        <v>190042</v>
      </c>
      <c r="G167" s="56">
        <f t="shared" si="6"/>
        <v>99.82193601252226</v>
      </c>
    </row>
    <row r="168" spans="1:7" ht="12.75">
      <c r="A168" s="41"/>
      <c r="B168" s="5"/>
      <c r="C168" s="34" t="s">
        <v>151</v>
      </c>
      <c r="D168" s="55" t="s">
        <v>152</v>
      </c>
      <c r="E168" s="76">
        <v>1790</v>
      </c>
      <c r="F168" s="75">
        <v>1504</v>
      </c>
      <c r="G168" s="56">
        <f t="shared" si="6"/>
        <v>84.02234636871508</v>
      </c>
    </row>
    <row r="169" spans="1:7" ht="12.75">
      <c r="A169" s="41"/>
      <c r="B169" s="5"/>
      <c r="C169" s="34" t="s">
        <v>84</v>
      </c>
      <c r="D169" s="55" t="s">
        <v>57</v>
      </c>
      <c r="E169" s="76">
        <v>38035</v>
      </c>
      <c r="F169" s="75">
        <v>37949</v>
      </c>
      <c r="G169" s="56">
        <f t="shared" si="6"/>
        <v>99.77389246746418</v>
      </c>
    </row>
    <row r="170" spans="1:7" ht="12.75">
      <c r="A170" s="41"/>
      <c r="B170" s="5"/>
      <c r="C170" s="34" t="s">
        <v>81</v>
      </c>
      <c r="D170" s="55" t="s">
        <v>35</v>
      </c>
      <c r="E170" s="76">
        <v>265300</v>
      </c>
      <c r="F170" s="75">
        <v>198938</v>
      </c>
      <c r="G170" s="56">
        <f t="shared" si="6"/>
        <v>74.9860535243121</v>
      </c>
    </row>
    <row r="171" spans="1:7" ht="12.75">
      <c r="A171" s="41"/>
      <c r="B171" s="5"/>
      <c r="C171" s="34" t="s">
        <v>73</v>
      </c>
      <c r="D171" s="55" t="s">
        <v>23</v>
      </c>
      <c r="E171" s="76">
        <v>37400</v>
      </c>
      <c r="F171" s="75">
        <v>32831</v>
      </c>
      <c r="G171" s="56">
        <f t="shared" si="6"/>
        <v>87.78342245989305</v>
      </c>
    </row>
    <row r="172" spans="1:7" ht="12.75">
      <c r="A172" s="41"/>
      <c r="B172" s="5"/>
      <c r="C172" s="34" t="s">
        <v>65</v>
      </c>
      <c r="D172" s="55" t="s">
        <v>24</v>
      </c>
      <c r="E172" s="76">
        <v>95848</v>
      </c>
      <c r="F172" s="75">
        <v>87430</v>
      </c>
      <c r="G172" s="56">
        <f t="shared" si="6"/>
        <v>91.21734412820298</v>
      </c>
    </row>
    <row r="173" spans="1:7" ht="12.75">
      <c r="A173" s="41"/>
      <c r="B173" s="5"/>
      <c r="C173" s="30">
        <v>4350</v>
      </c>
      <c r="D173" s="55" t="s">
        <v>144</v>
      </c>
      <c r="E173" s="76">
        <v>2260</v>
      </c>
      <c r="F173" s="75">
        <v>1897</v>
      </c>
      <c r="G173" s="56">
        <f t="shared" si="6"/>
        <v>83.93805309734513</v>
      </c>
    </row>
    <row r="174" spans="1:7" ht="12.75">
      <c r="A174" s="41"/>
      <c r="B174" s="5"/>
      <c r="C174" s="34" t="s">
        <v>85</v>
      </c>
      <c r="D174" s="55" t="s">
        <v>33</v>
      </c>
      <c r="E174" s="76">
        <v>5850</v>
      </c>
      <c r="F174" s="75">
        <v>3445</v>
      </c>
      <c r="G174" s="56">
        <f t="shared" si="6"/>
        <v>58.888888888888886</v>
      </c>
    </row>
    <row r="175" spans="1:7" ht="12.75">
      <c r="A175" s="41"/>
      <c r="B175" s="5"/>
      <c r="C175" s="34" t="s">
        <v>82</v>
      </c>
      <c r="D175" s="55" t="s">
        <v>36</v>
      </c>
      <c r="E175" s="76">
        <v>11200</v>
      </c>
      <c r="F175" s="75">
        <v>7901</v>
      </c>
      <c r="G175" s="56">
        <f t="shared" si="6"/>
        <v>70.54464285714286</v>
      </c>
    </row>
    <row r="176" spans="1:7" ht="12.75">
      <c r="A176" s="41"/>
      <c r="B176" s="5"/>
      <c r="C176" s="34" t="s">
        <v>86</v>
      </c>
      <c r="D176" s="55" t="s">
        <v>58</v>
      </c>
      <c r="E176" s="76">
        <v>197644</v>
      </c>
      <c r="F176" s="75">
        <v>197644</v>
      </c>
      <c r="G176" s="56">
        <f t="shared" si="6"/>
        <v>100</v>
      </c>
    </row>
    <row r="177" spans="1:7" ht="12.75">
      <c r="A177" s="41"/>
      <c r="B177" s="5"/>
      <c r="C177" s="30">
        <v>6050</v>
      </c>
      <c r="D177" s="55" t="s">
        <v>21</v>
      </c>
      <c r="E177" s="76">
        <v>832121</v>
      </c>
      <c r="F177" s="75">
        <v>811906</v>
      </c>
      <c r="G177" s="56">
        <f t="shared" si="6"/>
        <v>97.57066580461255</v>
      </c>
    </row>
    <row r="178" spans="1:7" ht="12.75">
      <c r="A178" s="41"/>
      <c r="B178" s="5"/>
      <c r="C178" s="34" t="s">
        <v>75</v>
      </c>
      <c r="D178" s="66" t="s">
        <v>38</v>
      </c>
      <c r="E178" s="76">
        <v>8250</v>
      </c>
      <c r="F178" s="75">
        <v>8169</v>
      </c>
      <c r="G178" s="56">
        <f t="shared" si="6"/>
        <v>99.01818181818182</v>
      </c>
    </row>
    <row r="179" spans="1:7" ht="31.5" customHeight="1">
      <c r="A179" s="41"/>
      <c r="B179" s="5"/>
      <c r="C179" s="34" t="s">
        <v>118</v>
      </c>
      <c r="D179" s="66" t="s">
        <v>119</v>
      </c>
      <c r="E179" s="76">
        <v>172390</v>
      </c>
      <c r="F179" s="75">
        <v>172390</v>
      </c>
      <c r="G179" s="56">
        <f t="shared" si="6"/>
        <v>100</v>
      </c>
    </row>
    <row r="180" spans="1:7" ht="12.75">
      <c r="A180" s="41"/>
      <c r="B180" s="5"/>
      <c r="C180" s="34"/>
      <c r="D180" s="66"/>
      <c r="E180" s="76"/>
      <c r="F180" s="75"/>
      <c r="G180" s="56"/>
    </row>
    <row r="181" spans="1:7" ht="12.75">
      <c r="A181" s="41"/>
      <c r="B181" s="5">
        <v>80103</v>
      </c>
      <c r="C181" s="32"/>
      <c r="D181" s="53" t="s">
        <v>153</v>
      </c>
      <c r="E181" s="74">
        <f>SUM(E182:E189)</f>
        <v>475004</v>
      </c>
      <c r="F181" s="74">
        <f>SUM(F182:F189)</f>
        <v>455053</v>
      </c>
      <c r="G181" s="54">
        <f t="shared" si="6"/>
        <v>95.79982484358027</v>
      </c>
    </row>
    <row r="182" spans="1:7" ht="12.75">
      <c r="A182" s="41"/>
      <c r="B182" s="5"/>
      <c r="C182" s="34" t="s">
        <v>76</v>
      </c>
      <c r="D182" s="55" t="s">
        <v>56</v>
      </c>
      <c r="E182" s="76">
        <v>29800</v>
      </c>
      <c r="F182" s="75">
        <v>28984</v>
      </c>
      <c r="G182" s="56">
        <f t="shared" si="6"/>
        <v>97.26174496644295</v>
      </c>
    </row>
    <row r="183" spans="1:7" ht="12.75">
      <c r="A183" s="41"/>
      <c r="B183" s="5"/>
      <c r="C183" s="34" t="s">
        <v>77</v>
      </c>
      <c r="D183" s="55" t="s">
        <v>28</v>
      </c>
      <c r="E183" s="76">
        <v>317330</v>
      </c>
      <c r="F183" s="75">
        <v>310120</v>
      </c>
      <c r="G183" s="56">
        <f t="shared" si="6"/>
        <v>97.72791731005577</v>
      </c>
    </row>
    <row r="184" spans="1:7" ht="12.75">
      <c r="A184" s="41"/>
      <c r="B184" s="5"/>
      <c r="C184" s="34" t="s">
        <v>78</v>
      </c>
      <c r="D184" s="55" t="s">
        <v>29</v>
      </c>
      <c r="E184" s="76">
        <v>21559</v>
      </c>
      <c r="F184" s="75">
        <v>21557</v>
      </c>
      <c r="G184" s="56">
        <f t="shared" si="6"/>
        <v>99.99072313187068</v>
      </c>
    </row>
    <row r="185" spans="1:7" ht="12.75">
      <c r="A185" s="41"/>
      <c r="B185" s="5"/>
      <c r="C185" s="34" t="s">
        <v>79</v>
      </c>
      <c r="D185" s="55" t="s">
        <v>30</v>
      </c>
      <c r="E185" s="76">
        <v>67010</v>
      </c>
      <c r="F185" s="75">
        <v>60198</v>
      </c>
      <c r="G185" s="56">
        <f t="shared" si="6"/>
        <v>89.8343530816296</v>
      </c>
    </row>
    <row r="186" spans="1:7" ht="12.75">
      <c r="A186" s="41"/>
      <c r="B186" s="5"/>
      <c r="C186" s="34" t="s">
        <v>80</v>
      </c>
      <c r="D186" s="55" t="s">
        <v>40</v>
      </c>
      <c r="E186" s="76">
        <v>8980</v>
      </c>
      <c r="F186" s="75">
        <v>8061</v>
      </c>
      <c r="G186" s="56">
        <f t="shared" si="6"/>
        <v>89.76614699331849</v>
      </c>
    </row>
    <row r="187" spans="1:7" ht="12.75">
      <c r="A187" s="41"/>
      <c r="B187" s="5"/>
      <c r="C187" s="34" t="s">
        <v>74</v>
      </c>
      <c r="D187" s="55" t="s">
        <v>26</v>
      </c>
      <c r="E187" s="76">
        <v>6525</v>
      </c>
      <c r="F187" s="75">
        <v>5073</v>
      </c>
      <c r="G187" s="56">
        <f t="shared" si="6"/>
        <v>77.74712643678161</v>
      </c>
    </row>
    <row r="188" spans="1:7" ht="12.75">
      <c r="A188" s="41"/>
      <c r="B188" s="5"/>
      <c r="C188" s="34" t="s">
        <v>65</v>
      </c>
      <c r="D188" s="55" t="s">
        <v>24</v>
      </c>
      <c r="E188" s="76">
        <v>4300</v>
      </c>
      <c r="F188" s="75">
        <v>1560</v>
      </c>
      <c r="G188" s="56">
        <f t="shared" si="6"/>
        <v>36.27906976744186</v>
      </c>
    </row>
    <row r="189" spans="1:7" ht="12.75">
      <c r="A189" s="41"/>
      <c r="B189" s="5"/>
      <c r="C189" s="34" t="s">
        <v>86</v>
      </c>
      <c r="D189" s="55" t="s">
        <v>58</v>
      </c>
      <c r="E189" s="76">
        <v>19500</v>
      </c>
      <c r="F189" s="75">
        <v>19500</v>
      </c>
      <c r="G189" s="56">
        <f t="shared" si="6"/>
        <v>100</v>
      </c>
    </row>
    <row r="190" spans="1:7" ht="12.75">
      <c r="A190" s="41"/>
      <c r="B190" s="5"/>
      <c r="C190" s="32"/>
      <c r="D190" s="53"/>
      <c r="E190" s="76"/>
      <c r="F190" s="75"/>
      <c r="G190" s="56"/>
    </row>
    <row r="191" spans="1:7" ht="12.75">
      <c r="A191" s="41"/>
      <c r="B191" s="5">
        <v>80104</v>
      </c>
      <c r="C191" s="32"/>
      <c r="D191" s="53" t="s">
        <v>154</v>
      </c>
      <c r="E191" s="74">
        <f>SUM(E192:E209)</f>
        <v>3290309</v>
      </c>
      <c r="F191" s="74">
        <f>SUM(F192:F209)</f>
        <v>3240260</v>
      </c>
      <c r="G191" s="54">
        <f>(F191*100)/E191</f>
        <v>98.47889666289701</v>
      </c>
    </row>
    <row r="192" spans="1:7" ht="12.75">
      <c r="A192" s="41"/>
      <c r="B192" s="5"/>
      <c r="C192" s="34" t="s">
        <v>124</v>
      </c>
      <c r="D192" s="55" t="s">
        <v>126</v>
      </c>
      <c r="E192" s="75">
        <v>2614922</v>
      </c>
      <c r="F192" s="75">
        <v>2565666</v>
      </c>
      <c r="G192" s="56">
        <f>(F192*100)/E192</f>
        <v>98.11634916834996</v>
      </c>
    </row>
    <row r="193" spans="1:7" ht="12.75">
      <c r="A193" s="41"/>
      <c r="B193" s="5"/>
      <c r="C193" s="34" t="s">
        <v>76</v>
      </c>
      <c r="D193" s="55" t="s">
        <v>56</v>
      </c>
      <c r="E193" s="76">
        <v>1370</v>
      </c>
      <c r="F193" s="75">
        <v>1365</v>
      </c>
      <c r="G193" s="56">
        <f aca="true" t="shared" si="7" ref="G193:G209">(F193*100)/E193</f>
        <v>99.63503649635037</v>
      </c>
    </row>
    <row r="194" spans="1:7" ht="12.75">
      <c r="A194" s="41"/>
      <c r="B194" s="5"/>
      <c r="C194" s="34" t="s">
        <v>77</v>
      </c>
      <c r="D194" s="55" t="s">
        <v>28</v>
      </c>
      <c r="E194" s="76">
        <v>418672</v>
      </c>
      <c r="F194" s="75">
        <v>418670</v>
      </c>
      <c r="G194" s="56">
        <f t="shared" si="7"/>
        <v>99.99952229907899</v>
      </c>
    </row>
    <row r="195" spans="1:7" ht="12.75">
      <c r="A195" s="41"/>
      <c r="B195" s="5"/>
      <c r="C195" s="34" t="s">
        <v>78</v>
      </c>
      <c r="D195" s="55" t="s">
        <v>29</v>
      </c>
      <c r="E195" s="76">
        <v>32193</v>
      </c>
      <c r="F195" s="75">
        <v>32192</v>
      </c>
      <c r="G195" s="56">
        <f t="shared" si="7"/>
        <v>99.99689373466282</v>
      </c>
    </row>
    <row r="196" spans="1:7" ht="12.75">
      <c r="A196" s="41"/>
      <c r="B196" s="5"/>
      <c r="C196" s="34" t="s">
        <v>79</v>
      </c>
      <c r="D196" s="55" t="s">
        <v>30</v>
      </c>
      <c r="E196" s="76">
        <v>78500</v>
      </c>
      <c r="F196" s="75">
        <v>78420</v>
      </c>
      <c r="G196" s="56">
        <f t="shared" si="7"/>
        <v>99.89808917197452</v>
      </c>
    </row>
    <row r="197" spans="1:7" ht="12.75">
      <c r="A197" s="41"/>
      <c r="B197" s="5"/>
      <c r="C197" s="34" t="s">
        <v>80</v>
      </c>
      <c r="D197" s="55" t="s">
        <v>40</v>
      </c>
      <c r="E197" s="76">
        <v>10800</v>
      </c>
      <c r="F197" s="75">
        <v>10700</v>
      </c>
      <c r="G197" s="56">
        <f t="shared" si="7"/>
        <v>99.07407407407408</v>
      </c>
    </row>
    <row r="198" spans="1:7" ht="12.75">
      <c r="A198" s="41"/>
      <c r="B198" s="5"/>
      <c r="C198" s="30">
        <v>4170</v>
      </c>
      <c r="D198" s="55" t="s">
        <v>143</v>
      </c>
      <c r="E198" s="76">
        <v>1200</v>
      </c>
      <c r="F198" s="75">
        <v>1200</v>
      </c>
      <c r="G198" s="56">
        <f t="shared" si="7"/>
        <v>100</v>
      </c>
    </row>
    <row r="199" spans="1:7" ht="12.75">
      <c r="A199" s="41"/>
      <c r="B199" s="5"/>
      <c r="C199" s="34" t="s">
        <v>74</v>
      </c>
      <c r="D199" s="55" t="s">
        <v>26</v>
      </c>
      <c r="E199" s="76">
        <v>21800</v>
      </c>
      <c r="F199" s="75">
        <v>21746</v>
      </c>
      <c r="G199" s="56">
        <f t="shared" si="7"/>
        <v>99.75229357798165</v>
      </c>
    </row>
    <row r="200" spans="1:7" ht="12.75">
      <c r="A200" s="41"/>
      <c r="B200" s="5"/>
      <c r="C200" s="34" t="s">
        <v>155</v>
      </c>
      <c r="D200" s="55" t="s">
        <v>152</v>
      </c>
      <c r="E200" s="76">
        <v>5312</v>
      </c>
      <c r="F200" s="75">
        <v>5312</v>
      </c>
      <c r="G200" s="56">
        <f t="shared" si="7"/>
        <v>100</v>
      </c>
    </row>
    <row r="201" spans="1:7" ht="12.75">
      <c r="A201" s="41"/>
      <c r="B201" s="5"/>
      <c r="C201" s="34" t="s">
        <v>84</v>
      </c>
      <c r="D201" s="55" t="s">
        <v>57</v>
      </c>
      <c r="E201" s="76">
        <v>1950</v>
      </c>
      <c r="F201" s="75">
        <v>1946</v>
      </c>
      <c r="G201" s="56">
        <f t="shared" si="7"/>
        <v>99.7948717948718</v>
      </c>
    </row>
    <row r="202" spans="1:7" ht="12.75">
      <c r="A202" s="41"/>
      <c r="B202" s="5"/>
      <c r="C202" s="34" t="s">
        <v>81</v>
      </c>
      <c r="D202" s="55" t="s">
        <v>35</v>
      </c>
      <c r="E202" s="76">
        <v>43457</v>
      </c>
      <c r="F202" s="75">
        <v>43455</v>
      </c>
      <c r="G202" s="56">
        <f t="shared" si="7"/>
        <v>99.9953977494995</v>
      </c>
    </row>
    <row r="203" spans="1:7" ht="12.75">
      <c r="A203" s="41"/>
      <c r="B203" s="5"/>
      <c r="C203" s="34" t="s">
        <v>73</v>
      </c>
      <c r="D203" s="55" t="s">
        <v>23</v>
      </c>
      <c r="E203" s="76">
        <v>3532</v>
      </c>
      <c r="F203" s="75">
        <v>3532</v>
      </c>
      <c r="G203" s="56">
        <f t="shared" si="7"/>
        <v>100</v>
      </c>
    </row>
    <row r="204" spans="1:7" ht="12.75">
      <c r="A204" s="41"/>
      <c r="B204" s="5"/>
      <c r="C204" s="34" t="s">
        <v>65</v>
      </c>
      <c r="D204" s="55" t="s">
        <v>24</v>
      </c>
      <c r="E204" s="76">
        <v>12200</v>
      </c>
      <c r="F204" s="75">
        <v>12161</v>
      </c>
      <c r="G204" s="56">
        <f t="shared" si="7"/>
        <v>99.68032786885246</v>
      </c>
    </row>
    <row r="205" spans="1:7" ht="12.75">
      <c r="A205" s="41"/>
      <c r="B205" s="5"/>
      <c r="C205" s="34" t="s">
        <v>82</v>
      </c>
      <c r="D205" s="55" t="s">
        <v>36</v>
      </c>
      <c r="E205" s="76">
        <v>740</v>
      </c>
      <c r="F205" s="75">
        <v>736</v>
      </c>
      <c r="G205" s="56">
        <f t="shared" si="7"/>
        <v>99.45945945945945</v>
      </c>
    </row>
    <row r="206" spans="1:7" ht="12.75">
      <c r="A206" s="41"/>
      <c r="B206" s="5"/>
      <c r="C206" s="34" t="s">
        <v>86</v>
      </c>
      <c r="D206" s="55" t="s">
        <v>58</v>
      </c>
      <c r="E206" s="76">
        <v>26141</v>
      </c>
      <c r="F206" s="75">
        <v>26140</v>
      </c>
      <c r="G206" s="56">
        <f t="shared" si="7"/>
        <v>99.99617459163765</v>
      </c>
    </row>
    <row r="207" spans="1:7" ht="12.75">
      <c r="A207" s="41"/>
      <c r="B207" s="5"/>
      <c r="C207" s="34" t="s">
        <v>113</v>
      </c>
      <c r="D207" s="55" t="s">
        <v>127</v>
      </c>
      <c r="E207" s="76">
        <v>20</v>
      </c>
      <c r="F207" s="75">
        <v>19</v>
      </c>
      <c r="G207" s="56">
        <f t="shared" si="7"/>
        <v>95</v>
      </c>
    </row>
    <row r="208" spans="1:7" ht="12.75">
      <c r="A208" s="41"/>
      <c r="B208" s="5"/>
      <c r="C208" s="30">
        <v>6050</v>
      </c>
      <c r="D208" s="55" t="s">
        <v>21</v>
      </c>
      <c r="E208" s="76">
        <v>2500</v>
      </c>
      <c r="F208" s="75">
        <v>2000</v>
      </c>
      <c r="G208" s="56">
        <f t="shared" si="7"/>
        <v>80</v>
      </c>
    </row>
    <row r="209" spans="1:7" ht="32.25" customHeight="1">
      <c r="A209" s="41"/>
      <c r="B209" s="5"/>
      <c r="C209" s="34" t="s">
        <v>118</v>
      </c>
      <c r="D209" s="66" t="s">
        <v>119</v>
      </c>
      <c r="E209" s="76">
        <v>15000</v>
      </c>
      <c r="F209" s="75">
        <v>15000</v>
      </c>
      <c r="G209" s="56">
        <f t="shared" si="7"/>
        <v>100</v>
      </c>
    </row>
    <row r="210" spans="1:7" ht="12.75">
      <c r="A210" s="41"/>
      <c r="B210" s="5"/>
      <c r="C210" s="34"/>
      <c r="D210" s="55"/>
      <c r="E210" s="76"/>
      <c r="F210" s="75"/>
      <c r="G210" s="56"/>
    </row>
    <row r="211" spans="1:7" ht="12.75">
      <c r="A211" s="41"/>
      <c r="B211" s="5">
        <v>80110</v>
      </c>
      <c r="C211" s="32"/>
      <c r="D211" s="53" t="s">
        <v>45</v>
      </c>
      <c r="E211" s="74">
        <f>SUM(E212:E229)</f>
        <v>6947017</v>
      </c>
      <c r="F211" s="74">
        <f>SUM(F212:F229)</f>
        <v>6765053</v>
      </c>
      <c r="G211" s="54">
        <f aca="true" t="shared" si="8" ref="G211:G229">(F211*100)/E211</f>
        <v>97.38068871862556</v>
      </c>
    </row>
    <row r="212" spans="1:7" ht="12.75">
      <c r="A212" s="41"/>
      <c r="B212" s="5"/>
      <c r="C212" s="34" t="s">
        <v>124</v>
      </c>
      <c r="D212" s="55" t="s">
        <v>126</v>
      </c>
      <c r="E212" s="75">
        <v>5454051</v>
      </c>
      <c r="F212" s="75">
        <v>5359810</v>
      </c>
      <c r="G212" s="56">
        <f>(F212*100)/E212</f>
        <v>98.27209169844579</v>
      </c>
    </row>
    <row r="213" spans="1:7" ht="25.5">
      <c r="A213" s="41"/>
      <c r="B213" s="5"/>
      <c r="C213" s="34" t="s">
        <v>87</v>
      </c>
      <c r="D213" s="66" t="s">
        <v>68</v>
      </c>
      <c r="E213" s="76">
        <v>63300</v>
      </c>
      <c r="F213" s="75">
        <v>32451</v>
      </c>
      <c r="G213" s="56">
        <f t="shared" si="8"/>
        <v>51.2654028436019</v>
      </c>
    </row>
    <row r="214" spans="1:7" ht="12.75">
      <c r="A214" s="41"/>
      <c r="B214" s="5"/>
      <c r="C214" s="34" t="s">
        <v>76</v>
      </c>
      <c r="D214" s="55" t="s">
        <v>56</v>
      </c>
      <c r="E214" s="76">
        <v>31084</v>
      </c>
      <c r="F214" s="75">
        <v>30363</v>
      </c>
      <c r="G214" s="56">
        <f t="shared" si="8"/>
        <v>97.68047870286965</v>
      </c>
    </row>
    <row r="215" spans="1:7" ht="12.75">
      <c r="A215" s="41"/>
      <c r="B215" s="5"/>
      <c r="C215" s="34" t="s">
        <v>77</v>
      </c>
      <c r="D215" s="55" t="s">
        <v>28</v>
      </c>
      <c r="E215" s="76">
        <v>892000</v>
      </c>
      <c r="F215" s="75">
        <v>862302</v>
      </c>
      <c r="G215" s="56">
        <f t="shared" si="8"/>
        <v>96.67062780269059</v>
      </c>
    </row>
    <row r="216" spans="1:7" ht="12.75">
      <c r="A216" s="41"/>
      <c r="B216" s="5"/>
      <c r="C216" s="34" t="s">
        <v>78</v>
      </c>
      <c r="D216" s="55" t="s">
        <v>29</v>
      </c>
      <c r="E216" s="76">
        <v>60305</v>
      </c>
      <c r="F216" s="75">
        <v>59201</v>
      </c>
      <c r="G216" s="56">
        <f t="shared" si="8"/>
        <v>98.16930602769256</v>
      </c>
    </row>
    <row r="217" spans="1:7" ht="12.75">
      <c r="A217" s="41"/>
      <c r="B217" s="5"/>
      <c r="C217" s="34" t="s">
        <v>79</v>
      </c>
      <c r="D217" s="55" t="s">
        <v>30</v>
      </c>
      <c r="E217" s="76">
        <v>175859</v>
      </c>
      <c r="F217" s="75">
        <v>169306</v>
      </c>
      <c r="G217" s="56">
        <f t="shared" si="8"/>
        <v>96.27371928647382</v>
      </c>
    </row>
    <row r="218" spans="1:7" ht="12.75">
      <c r="A218" s="41"/>
      <c r="B218" s="5"/>
      <c r="C218" s="34" t="s">
        <v>80</v>
      </c>
      <c r="D218" s="55" t="s">
        <v>40</v>
      </c>
      <c r="E218" s="76">
        <v>23948</v>
      </c>
      <c r="F218" s="75">
        <v>23455</v>
      </c>
      <c r="G218" s="56">
        <f t="shared" si="8"/>
        <v>97.94137297477869</v>
      </c>
    </row>
    <row r="219" spans="1:7" ht="12.75">
      <c r="A219" s="41"/>
      <c r="B219" s="5"/>
      <c r="C219" s="34" t="s">
        <v>74</v>
      </c>
      <c r="D219" s="55" t="s">
        <v>26</v>
      </c>
      <c r="E219" s="76">
        <v>25960</v>
      </c>
      <c r="F219" s="75">
        <v>25898</v>
      </c>
      <c r="G219" s="56">
        <f t="shared" si="8"/>
        <v>99.76117103235747</v>
      </c>
    </row>
    <row r="220" spans="1:7" ht="12.75">
      <c r="A220" s="41"/>
      <c r="B220" s="5"/>
      <c r="C220" s="34" t="s">
        <v>84</v>
      </c>
      <c r="D220" s="55" t="s">
        <v>57</v>
      </c>
      <c r="E220" s="76">
        <v>7000</v>
      </c>
      <c r="F220" s="75">
        <v>6726</v>
      </c>
      <c r="G220" s="56">
        <f t="shared" si="8"/>
        <v>96.08571428571429</v>
      </c>
    </row>
    <row r="221" spans="1:7" ht="12.75">
      <c r="A221" s="41"/>
      <c r="B221" s="5"/>
      <c r="C221" s="34" t="s">
        <v>81</v>
      </c>
      <c r="D221" s="55" t="s">
        <v>35</v>
      </c>
      <c r="E221" s="76">
        <v>71250</v>
      </c>
      <c r="F221" s="75">
        <v>57311</v>
      </c>
      <c r="G221" s="56">
        <f t="shared" si="8"/>
        <v>80.43649122807018</v>
      </c>
    </row>
    <row r="222" spans="1:7" ht="12.75">
      <c r="A222" s="41"/>
      <c r="B222" s="5"/>
      <c r="C222" s="34" t="s">
        <v>73</v>
      </c>
      <c r="D222" s="55" t="s">
        <v>23</v>
      </c>
      <c r="E222" s="76">
        <v>8500</v>
      </c>
      <c r="F222" s="75">
        <v>7884</v>
      </c>
      <c r="G222" s="56">
        <f t="shared" si="8"/>
        <v>92.75294117647059</v>
      </c>
    </row>
    <row r="223" spans="1:7" ht="12.75">
      <c r="A223" s="41"/>
      <c r="B223" s="5"/>
      <c r="C223" s="34" t="s">
        <v>65</v>
      </c>
      <c r="D223" s="55" t="s">
        <v>24</v>
      </c>
      <c r="E223" s="76">
        <v>25225</v>
      </c>
      <c r="F223" s="75">
        <v>24696</v>
      </c>
      <c r="G223" s="56">
        <f t="shared" si="8"/>
        <v>97.90287413280475</v>
      </c>
    </row>
    <row r="224" spans="1:7" ht="12.75">
      <c r="A224" s="41"/>
      <c r="B224" s="5"/>
      <c r="C224" s="30">
        <v>4350</v>
      </c>
      <c r="D224" s="55" t="s">
        <v>144</v>
      </c>
      <c r="E224" s="76">
        <v>1830</v>
      </c>
      <c r="F224" s="75">
        <v>1460</v>
      </c>
      <c r="G224" s="56">
        <f t="shared" si="8"/>
        <v>79.78142076502732</v>
      </c>
    </row>
    <row r="225" spans="1:7" ht="12.75">
      <c r="A225" s="41"/>
      <c r="B225" s="5"/>
      <c r="C225" s="34" t="s">
        <v>85</v>
      </c>
      <c r="D225" s="55" t="s">
        <v>33</v>
      </c>
      <c r="E225" s="76">
        <v>1900</v>
      </c>
      <c r="F225" s="75">
        <v>1100</v>
      </c>
      <c r="G225" s="56">
        <f t="shared" si="8"/>
        <v>57.89473684210526</v>
      </c>
    </row>
    <row r="226" spans="1:7" ht="12.75">
      <c r="A226" s="41"/>
      <c r="B226" s="5"/>
      <c r="C226" s="34" t="s">
        <v>82</v>
      </c>
      <c r="D226" s="55" t="s">
        <v>36</v>
      </c>
      <c r="E226" s="76">
        <v>3000</v>
      </c>
      <c r="F226" s="75">
        <v>1502</v>
      </c>
      <c r="G226" s="56">
        <f t="shared" si="8"/>
        <v>50.06666666666667</v>
      </c>
    </row>
    <row r="227" spans="1:7" ht="12.75">
      <c r="A227" s="41"/>
      <c r="B227" s="7"/>
      <c r="C227" s="34" t="s">
        <v>86</v>
      </c>
      <c r="D227" s="55" t="s">
        <v>58</v>
      </c>
      <c r="E227" s="76">
        <v>57805</v>
      </c>
      <c r="F227" s="75">
        <v>57805</v>
      </c>
      <c r="G227" s="56">
        <f t="shared" si="8"/>
        <v>100</v>
      </c>
    </row>
    <row r="228" spans="1:7" ht="12.75">
      <c r="A228" s="41"/>
      <c r="B228" s="7"/>
      <c r="C228" s="34" t="s">
        <v>89</v>
      </c>
      <c r="D228" s="55" t="s">
        <v>21</v>
      </c>
      <c r="E228" s="76">
        <v>19000</v>
      </c>
      <c r="F228" s="75">
        <v>18783</v>
      </c>
      <c r="G228" s="56">
        <f t="shared" si="8"/>
        <v>98.8578947368421</v>
      </c>
    </row>
    <row r="229" spans="1:7" ht="38.25">
      <c r="A229" s="41"/>
      <c r="B229" s="7"/>
      <c r="C229" s="34" t="s">
        <v>118</v>
      </c>
      <c r="D229" s="66" t="s">
        <v>119</v>
      </c>
      <c r="E229" s="76">
        <v>25000</v>
      </c>
      <c r="F229" s="75">
        <v>25000</v>
      </c>
      <c r="G229" s="56">
        <f t="shared" si="8"/>
        <v>100</v>
      </c>
    </row>
    <row r="230" spans="1:7" ht="12.75">
      <c r="A230" s="41"/>
      <c r="B230" s="7"/>
      <c r="C230" s="34"/>
      <c r="D230" s="55"/>
      <c r="E230" s="76"/>
      <c r="F230" s="75"/>
      <c r="G230" s="56"/>
    </row>
    <row r="231" spans="1:7" ht="12.75">
      <c r="A231" s="41"/>
      <c r="B231" s="5">
        <v>80113</v>
      </c>
      <c r="C231" s="32"/>
      <c r="D231" s="53" t="s">
        <v>61</v>
      </c>
      <c r="E231" s="74">
        <f>SUM(E232:E238)</f>
        <v>501191</v>
      </c>
      <c r="F231" s="74">
        <f>SUM(F232:F238)</f>
        <v>478283</v>
      </c>
      <c r="G231" s="54">
        <f aca="true" t="shared" si="9" ref="G231:G238">(F231*100)/E231</f>
        <v>95.42928743732429</v>
      </c>
    </row>
    <row r="232" spans="1:7" ht="12.75">
      <c r="A232" s="41"/>
      <c r="B232" s="5"/>
      <c r="C232" s="34" t="s">
        <v>77</v>
      </c>
      <c r="D232" s="55" t="s">
        <v>28</v>
      </c>
      <c r="E232" s="75">
        <v>60000</v>
      </c>
      <c r="F232" s="75">
        <v>55649</v>
      </c>
      <c r="G232" s="56">
        <f t="shared" si="9"/>
        <v>92.74833333333333</v>
      </c>
    </row>
    <row r="233" spans="1:7" ht="12.75">
      <c r="A233" s="41"/>
      <c r="B233" s="5"/>
      <c r="C233" s="34" t="s">
        <v>78</v>
      </c>
      <c r="D233" s="55" t="s">
        <v>128</v>
      </c>
      <c r="E233" s="75">
        <v>5100</v>
      </c>
      <c r="F233" s="75">
        <v>3597</v>
      </c>
      <c r="G233" s="56">
        <f t="shared" si="9"/>
        <v>70.52941176470588</v>
      </c>
    </row>
    <row r="234" spans="1:7" ht="12.75">
      <c r="A234" s="41"/>
      <c r="B234" s="7"/>
      <c r="C234" s="34" t="s">
        <v>79</v>
      </c>
      <c r="D234" s="55" t="s">
        <v>30</v>
      </c>
      <c r="E234" s="76">
        <v>12100</v>
      </c>
      <c r="F234" s="75">
        <v>11197</v>
      </c>
      <c r="G234" s="56">
        <f t="shared" si="9"/>
        <v>92.53719008264463</v>
      </c>
    </row>
    <row r="235" spans="1:7" ht="12.75">
      <c r="A235" s="41"/>
      <c r="B235" s="7"/>
      <c r="C235" s="34" t="s">
        <v>80</v>
      </c>
      <c r="D235" s="55" t="s">
        <v>40</v>
      </c>
      <c r="E235" s="76">
        <v>1600</v>
      </c>
      <c r="F235" s="75">
        <v>585</v>
      </c>
      <c r="G235" s="56">
        <f t="shared" si="9"/>
        <v>36.5625</v>
      </c>
    </row>
    <row r="236" spans="1:7" ht="12.75">
      <c r="A236" s="41"/>
      <c r="B236" s="7"/>
      <c r="C236" s="30">
        <v>4170</v>
      </c>
      <c r="D236" s="55" t="s">
        <v>143</v>
      </c>
      <c r="E236" s="76">
        <v>1000</v>
      </c>
      <c r="F236" s="75">
        <v>943</v>
      </c>
      <c r="G236" s="56">
        <f t="shared" si="9"/>
        <v>94.3</v>
      </c>
    </row>
    <row r="237" spans="1:7" ht="12.75">
      <c r="A237" s="41"/>
      <c r="B237" s="7"/>
      <c r="C237" s="34" t="s">
        <v>65</v>
      </c>
      <c r="D237" s="55" t="s">
        <v>24</v>
      </c>
      <c r="E237" s="76">
        <v>419000</v>
      </c>
      <c r="F237" s="75">
        <v>403921</v>
      </c>
      <c r="G237" s="56">
        <f t="shared" si="9"/>
        <v>96.40119331742244</v>
      </c>
    </row>
    <row r="238" spans="1:7" ht="12.75">
      <c r="A238" s="41"/>
      <c r="B238" s="7"/>
      <c r="C238" s="34" t="s">
        <v>86</v>
      </c>
      <c r="D238" s="55" t="s">
        <v>129</v>
      </c>
      <c r="E238" s="76">
        <v>2391</v>
      </c>
      <c r="F238" s="75">
        <v>2391</v>
      </c>
      <c r="G238" s="56">
        <f t="shared" si="9"/>
        <v>100</v>
      </c>
    </row>
    <row r="239" spans="1:7" ht="12.75">
      <c r="A239" s="41"/>
      <c r="B239" s="7"/>
      <c r="C239" s="34"/>
      <c r="D239" s="55"/>
      <c r="E239" s="76"/>
      <c r="F239" s="75"/>
      <c r="G239" s="56"/>
    </row>
    <row r="240" spans="1:7" ht="12.75">
      <c r="A240" s="41"/>
      <c r="B240" s="5">
        <v>80114</v>
      </c>
      <c r="C240" s="32"/>
      <c r="D240" s="53" t="s">
        <v>59</v>
      </c>
      <c r="E240" s="74">
        <f>SUM(E241:E254)</f>
        <v>434652</v>
      </c>
      <c r="F240" s="74">
        <f>SUM(F241:F254)</f>
        <v>413388</v>
      </c>
      <c r="G240" s="54">
        <f aca="true" t="shared" si="10" ref="G240:G254">(F240*100)/E240</f>
        <v>95.10781038624003</v>
      </c>
    </row>
    <row r="241" spans="1:7" ht="12.75">
      <c r="A241" s="41"/>
      <c r="B241" s="7"/>
      <c r="C241" s="34" t="s">
        <v>76</v>
      </c>
      <c r="D241" s="55" t="s">
        <v>60</v>
      </c>
      <c r="E241" s="76">
        <v>200</v>
      </c>
      <c r="F241" s="75">
        <v>173</v>
      </c>
      <c r="G241" s="56">
        <f t="shared" si="10"/>
        <v>86.5</v>
      </c>
    </row>
    <row r="242" spans="1:7" ht="12.75">
      <c r="A242" s="41"/>
      <c r="B242" s="7"/>
      <c r="C242" s="34" t="s">
        <v>77</v>
      </c>
      <c r="D242" s="55" t="s">
        <v>28</v>
      </c>
      <c r="E242" s="76">
        <v>257500</v>
      </c>
      <c r="F242" s="75">
        <v>242815</v>
      </c>
      <c r="G242" s="56">
        <f t="shared" si="10"/>
        <v>94.29708737864078</v>
      </c>
    </row>
    <row r="243" spans="1:7" ht="12.75">
      <c r="A243" s="41"/>
      <c r="B243" s="7"/>
      <c r="C243" s="34" t="s">
        <v>78</v>
      </c>
      <c r="D243" s="55" t="s">
        <v>29</v>
      </c>
      <c r="E243" s="76">
        <v>17605</v>
      </c>
      <c r="F243" s="75">
        <v>17593</v>
      </c>
      <c r="G243" s="56">
        <f t="shared" si="10"/>
        <v>99.93183754615166</v>
      </c>
    </row>
    <row r="244" spans="1:7" ht="12.75">
      <c r="A244" s="41"/>
      <c r="B244" s="7"/>
      <c r="C244" s="34" t="s">
        <v>79</v>
      </c>
      <c r="D244" s="55" t="s">
        <v>30</v>
      </c>
      <c r="E244" s="76">
        <v>51254</v>
      </c>
      <c r="F244" s="75">
        <v>48195</v>
      </c>
      <c r="G244" s="56">
        <f t="shared" si="10"/>
        <v>94.03168533187653</v>
      </c>
    </row>
    <row r="245" spans="1:7" ht="12.75">
      <c r="A245" s="41"/>
      <c r="B245" s="7"/>
      <c r="C245" s="34" t="s">
        <v>80</v>
      </c>
      <c r="D245" s="55" t="s">
        <v>40</v>
      </c>
      <c r="E245" s="76">
        <v>7050</v>
      </c>
      <c r="F245" s="75">
        <v>6331</v>
      </c>
      <c r="G245" s="56">
        <f t="shared" si="10"/>
        <v>89.80141843971631</v>
      </c>
    </row>
    <row r="246" spans="1:7" ht="12.75">
      <c r="A246" s="41"/>
      <c r="B246" s="7"/>
      <c r="C246" s="34" t="s">
        <v>156</v>
      </c>
      <c r="D246" s="55" t="s">
        <v>143</v>
      </c>
      <c r="E246" s="76">
        <v>3900</v>
      </c>
      <c r="F246" s="75">
        <v>3700</v>
      </c>
      <c r="G246" s="56">
        <f t="shared" si="10"/>
        <v>94.87179487179488</v>
      </c>
    </row>
    <row r="247" spans="1:7" ht="12.75">
      <c r="A247" s="41"/>
      <c r="B247" s="7"/>
      <c r="C247" s="34" t="s">
        <v>74</v>
      </c>
      <c r="D247" s="55" t="s">
        <v>26</v>
      </c>
      <c r="E247" s="76">
        <v>29200</v>
      </c>
      <c r="F247" s="75">
        <v>28018</v>
      </c>
      <c r="G247" s="56">
        <f t="shared" si="10"/>
        <v>95.95205479452055</v>
      </c>
    </row>
    <row r="248" spans="1:7" ht="12.75">
      <c r="A248" s="41"/>
      <c r="B248" s="7"/>
      <c r="C248" s="34" t="s">
        <v>73</v>
      </c>
      <c r="D248" s="55" t="s">
        <v>23</v>
      </c>
      <c r="E248" s="76">
        <v>1000</v>
      </c>
      <c r="F248" s="75">
        <v>817</v>
      </c>
      <c r="G248" s="56">
        <f t="shared" si="10"/>
        <v>81.7</v>
      </c>
    </row>
    <row r="249" spans="1:7" ht="12.75">
      <c r="A249" s="41"/>
      <c r="B249" s="7"/>
      <c r="C249" s="34" t="s">
        <v>65</v>
      </c>
      <c r="D249" s="55" t="s">
        <v>24</v>
      </c>
      <c r="E249" s="76">
        <v>35400</v>
      </c>
      <c r="F249" s="75">
        <v>35057</v>
      </c>
      <c r="G249" s="56">
        <f t="shared" si="10"/>
        <v>99.03107344632768</v>
      </c>
    </row>
    <row r="250" spans="1:7" ht="12.75">
      <c r="A250" s="41"/>
      <c r="B250" s="7"/>
      <c r="C250" s="30">
        <v>4350</v>
      </c>
      <c r="D250" s="55" t="s">
        <v>144</v>
      </c>
      <c r="E250" s="76">
        <v>3000</v>
      </c>
      <c r="F250" s="75">
        <v>3000</v>
      </c>
      <c r="G250" s="56">
        <f t="shared" si="10"/>
        <v>100</v>
      </c>
    </row>
    <row r="251" spans="1:7" ht="12.75">
      <c r="A251" s="41"/>
      <c r="B251" s="7"/>
      <c r="C251" s="34" t="s">
        <v>85</v>
      </c>
      <c r="D251" s="55" t="s">
        <v>33</v>
      </c>
      <c r="E251" s="76">
        <v>5600</v>
      </c>
      <c r="F251" s="75">
        <v>5546</v>
      </c>
      <c r="G251" s="56">
        <f t="shared" si="10"/>
        <v>99.03571428571429</v>
      </c>
    </row>
    <row r="252" spans="1:7" ht="12.75">
      <c r="A252" s="41"/>
      <c r="B252" s="7"/>
      <c r="C252" s="34" t="s">
        <v>82</v>
      </c>
      <c r="D252" s="55" t="s">
        <v>36</v>
      </c>
      <c r="E252" s="76">
        <v>1500</v>
      </c>
      <c r="F252" s="75">
        <v>700</v>
      </c>
      <c r="G252" s="56">
        <f t="shared" si="10"/>
        <v>46.666666666666664</v>
      </c>
    </row>
    <row r="253" spans="1:7" ht="12.75">
      <c r="A253" s="41"/>
      <c r="B253" s="7"/>
      <c r="C253" s="34" t="s">
        <v>86</v>
      </c>
      <c r="D253" s="55" t="s">
        <v>58</v>
      </c>
      <c r="E253" s="76">
        <v>6443</v>
      </c>
      <c r="F253" s="75">
        <v>6443</v>
      </c>
      <c r="G253" s="56">
        <f t="shared" si="10"/>
        <v>100</v>
      </c>
    </row>
    <row r="254" spans="1:7" ht="12.75">
      <c r="A254" s="41"/>
      <c r="B254" s="7"/>
      <c r="C254" s="34" t="s">
        <v>75</v>
      </c>
      <c r="D254" s="66" t="s">
        <v>38</v>
      </c>
      <c r="E254" s="76">
        <v>15000</v>
      </c>
      <c r="F254" s="75">
        <v>15000</v>
      </c>
      <c r="G254" s="56">
        <f t="shared" si="10"/>
        <v>100</v>
      </c>
    </row>
    <row r="255" spans="1:7" ht="12.75">
      <c r="A255" s="41"/>
      <c r="B255" s="7"/>
      <c r="C255" s="34"/>
      <c r="D255" s="55"/>
      <c r="E255" s="76"/>
      <c r="F255" s="75"/>
      <c r="G255" s="56"/>
    </row>
    <row r="256" spans="1:7" ht="12.75">
      <c r="A256" s="41"/>
      <c r="B256" s="5">
        <v>80145</v>
      </c>
      <c r="C256" s="32"/>
      <c r="D256" s="53" t="s">
        <v>46</v>
      </c>
      <c r="E256" s="74">
        <f>SUM(E257:E259)</f>
        <v>9900</v>
      </c>
      <c r="F256" s="74">
        <f>SUM(F257:F259)</f>
        <v>6279</v>
      </c>
      <c r="G256" s="54">
        <f>(F256*100)/E256</f>
        <v>63.42424242424242</v>
      </c>
    </row>
    <row r="257" spans="1:7" ht="12.75">
      <c r="A257" s="41"/>
      <c r="B257" s="5"/>
      <c r="C257" s="34" t="s">
        <v>79</v>
      </c>
      <c r="D257" s="55" t="s">
        <v>30</v>
      </c>
      <c r="E257" s="75">
        <v>350</v>
      </c>
      <c r="F257" s="75">
        <v>211</v>
      </c>
      <c r="G257" s="56">
        <f>(F257*100)/E257</f>
        <v>60.285714285714285</v>
      </c>
    </row>
    <row r="258" spans="1:7" ht="12.75">
      <c r="A258" s="41"/>
      <c r="B258" s="5"/>
      <c r="C258" s="34" t="s">
        <v>80</v>
      </c>
      <c r="D258" s="55" t="s">
        <v>40</v>
      </c>
      <c r="E258" s="75">
        <v>50</v>
      </c>
      <c r="F258" s="75">
        <v>32</v>
      </c>
      <c r="G258" s="56">
        <f>(F258*100)/E258</f>
        <v>64</v>
      </c>
    </row>
    <row r="259" spans="1:7" ht="12.75">
      <c r="A259" s="41"/>
      <c r="B259" s="7"/>
      <c r="C259" s="34" t="s">
        <v>156</v>
      </c>
      <c r="D259" s="55" t="s">
        <v>143</v>
      </c>
      <c r="E259" s="76">
        <v>9500</v>
      </c>
      <c r="F259" s="75">
        <v>6036</v>
      </c>
      <c r="G259" s="56">
        <f>(F259*100)/E259</f>
        <v>63.536842105263155</v>
      </c>
    </row>
    <row r="260" spans="1:7" ht="12.75">
      <c r="A260" s="41"/>
      <c r="B260" s="7"/>
      <c r="C260" s="34"/>
      <c r="D260" s="55"/>
      <c r="E260" s="76"/>
      <c r="F260" s="75"/>
      <c r="G260" s="56"/>
    </row>
    <row r="261" spans="1:7" ht="12.75">
      <c r="A261" s="41"/>
      <c r="B261" s="5">
        <v>80146</v>
      </c>
      <c r="C261" s="32"/>
      <c r="D261" s="53" t="s">
        <v>157</v>
      </c>
      <c r="E261" s="74">
        <f>SUM(E262)</f>
        <v>42000</v>
      </c>
      <c r="F261" s="74">
        <f>SUM(F262)</f>
        <v>34657</v>
      </c>
      <c r="G261" s="54">
        <f>(F261*100)/E261</f>
        <v>82.51666666666667</v>
      </c>
    </row>
    <row r="262" spans="1:7" ht="12.75">
      <c r="A262" s="41"/>
      <c r="B262" s="7"/>
      <c r="C262" s="34" t="s">
        <v>65</v>
      </c>
      <c r="D262" s="55" t="s">
        <v>24</v>
      </c>
      <c r="E262" s="76">
        <v>42000</v>
      </c>
      <c r="F262" s="75">
        <v>34657</v>
      </c>
      <c r="G262" s="56">
        <f>(F262*100)/E262</f>
        <v>82.51666666666667</v>
      </c>
    </row>
    <row r="263" spans="1:7" ht="12.75">
      <c r="A263" s="41"/>
      <c r="B263" s="7"/>
      <c r="C263" s="34"/>
      <c r="D263" s="59"/>
      <c r="E263" s="76"/>
      <c r="F263" s="75"/>
      <c r="G263" s="56"/>
    </row>
    <row r="264" spans="1:7" ht="12.75">
      <c r="A264" s="41"/>
      <c r="B264" s="5">
        <v>80195</v>
      </c>
      <c r="C264" s="32"/>
      <c r="D264" s="53" t="s">
        <v>4</v>
      </c>
      <c r="E264" s="74">
        <f>SUM(E265:E273)</f>
        <v>246360</v>
      </c>
      <c r="F264" s="74">
        <f>SUM(F265:F273)</f>
        <v>202068</v>
      </c>
      <c r="G264" s="54">
        <f aca="true" t="shared" si="11" ref="G264:G273">(F264*100)/E264</f>
        <v>82.02143205065758</v>
      </c>
    </row>
    <row r="265" spans="1:7" ht="12.75">
      <c r="A265" s="41"/>
      <c r="B265" s="5"/>
      <c r="C265" s="34" t="s">
        <v>77</v>
      </c>
      <c r="D265" s="55" t="s">
        <v>28</v>
      </c>
      <c r="E265" s="75">
        <v>10300</v>
      </c>
      <c r="F265" s="75">
        <v>5475</v>
      </c>
      <c r="G265" s="56">
        <f t="shared" si="11"/>
        <v>53.15533980582524</v>
      </c>
    </row>
    <row r="266" spans="1:7" ht="12.75">
      <c r="A266" s="41"/>
      <c r="B266" s="5"/>
      <c r="C266" s="34" t="s">
        <v>78</v>
      </c>
      <c r="D266" s="55" t="s">
        <v>29</v>
      </c>
      <c r="E266" s="75">
        <v>850</v>
      </c>
      <c r="F266" s="75">
        <v>833</v>
      </c>
      <c r="G266" s="56">
        <f t="shared" si="11"/>
        <v>98</v>
      </c>
    </row>
    <row r="267" spans="1:7" ht="12.75">
      <c r="A267" s="41"/>
      <c r="B267" s="7"/>
      <c r="C267" s="34" t="s">
        <v>79</v>
      </c>
      <c r="D267" s="59" t="s">
        <v>30</v>
      </c>
      <c r="E267" s="76">
        <v>2000</v>
      </c>
      <c r="F267" s="75">
        <v>1274</v>
      </c>
      <c r="G267" s="56">
        <f t="shared" si="11"/>
        <v>63.7</v>
      </c>
    </row>
    <row r="268" spans="1:7" ht="12.75">
      <c r="A268" s="41"/>
      <c r="B268" s="7"/>
      <c r="C268" s="34" t="s">
        <v>80</v>
      </c>
      <c r="D268" s="59" t="s">
        <v>40</v>
      </c>
      <c r="E268" s="76">
        <v>270</v>
      </c>
      <c r="F268" s="75">
        <v>91</v>
      </c>
      <c r="G268" s="56">
        <f t="shared" si="11"/>
        <v>33.7037037037037</v>
      </c>
    </row>
    <row r="269" spans="1:7" ht="12.75">
      <c r="A269" s="41"/>
      <c r="B269" s="7"/>
      <c r="C269" s="34" t="s">
        <v>156</v>
      </c>
      <c r="D269" s="55" t="s">
        <v>143</v>
      </c>
      <c r="E269" s="76">
        <v>28000</v>
      </c>
      <c r="F269" s="75">
        <v>28000</v>
      </c>
      <c r="G269" s="56">
        <f t="shared" si="11"/>
        <v>100</v>
      </c>
    </row>
    <row r="270" spans="1:7" ht="12.75">
      <c r="A270" s="41"/>
      <c r="B270" s="7"/>
      <c r="C270" s="34" t="s">
        <v>74</v>
      </c>
      <c r="D270" s="55" t="s">
        <v>26</v>
      </c>
      <c r="E270" s="76">
        <v>20000</v>
      </c>
      <c r="F270" s="75">
        <v>19996</v>
      </c>
      <c r="G270" s="56">
        <f t="shared" si="11"/>
        <v>99.98</v>
      </c>
    </row>
    <row r="271" spans="1:7" ht="12.75">
      <c r="A271" s="41"/>
      <c r="B271" s="7"/>
      <c r="C271" s="34" t="s">
        <v>65</v>
      </c>
      <c r="D271" s="59" t="s">
        <v>24</v>
      </c>
      <c r="E271" s="76">
        <v>110000</v>
      </c>
      <c r="F271" s="75">
        <v>106459</v>
      </c>
      <c r="G271" s="56">
        <f t="shared" si="11"/>
        <v>96.78090909090909</v>
      </c>
    </row>
    <row r="272" spans="1:7" ht="12.75">
      <c r="A272" s="41"/>
      <c r="B272" s="7"/>
      <c r="C272" s="34" t="s">
        <v>86</v>
      </c>
      <c r="D272" s="55" t="s">
        <v>58</v>
      </c>
      <c r="E272" s="76">
        <v>39940</v>
      </c>
      <c r="F272" s="75">
        <v>39940</v>
      </c>
      <c r="G272" s="56">
        <f t="shared" si="11"/>
        <v>100</v>
      </c>
    </row>
    <row r="273" spans="1:7" ht="12.75">
      <c r="A273" s="41"/>
      <c r="B273" s="7"/>
      <c r="C273" s="34" t="s">
        <v>89</v>
      </c>
      <c r="D273" s="55" t="s">
        <v>21</v>
      </c>
      <c r="E273" s="76">
        <v>35000</v>
      </c>
      <c r="F273" s="75">
        <v>0</v>
      </c>
      <c r="G273" s="56">
        <f t="shared" si="11"/>
        <v>0</v>
      </c>
    </row>
    <row r="274" spans="1:7" ht="12.75">
      <c r="A274" s="41"/>
      <c r="B274" s="7"/>
      <c r="C274" s="34"/>
      <c r="D274" s="61"/>
      <c r="E274" s="77"/>
      <c r="F274" s="78"/>
      <c r="G274" s="62"/>
    </row>
    <row r="275" spans="1:7" ht="12.75">
      <c r="A275" s="48">
        <v>851</v>
      </c>
      <c r="B275" s="8"/>
      <c r="C275" s="98"/>
      <c r="D275" s="57" t="s">
        <v>15</v>
      </c>
      <c r="E275" s="82">
        <f>E276+E292</f>
        <v>478389</v>
      </c>
      <c r="F275" s="82">
        <f>F276+F292</f>
        <v>417835</v>
      </c>
      <c r="G275" s="65">
        <f aca="true" t="shared" si="12" ref="G275:G293">(F275*100)/E275</f>
        <v>87.34210025732197</v>
      </c>
    </row>
    <row r="276" spans="1:7" ht="12.75">
      <c r="A276" s="41"/>
      <c r="B276" s="5">
        <v>85154</v>
      </c>
      <c r="C276" s="32"/>
      <c r="D276" s="53" t="s">
        <v>16</v>
      </c>
      <c r="E276" s="83">
        <f>SUM(E277:E290)</f>
        <v>438389</v>
      </c>
      <c r="F276" s="83">
        <f>SUM(F277:F290)</f>
        <v>377835</v>
      </c>
      <c r="G276" s="54">
        <f t="shared" si="12"/>
        <v>86.18715341853924</v>
      </c>
    </row>
    <row r="277" spans="1:7" ht="25.5">
      <c r="A277" s="41"/>
      <c r="B277" s="5"/>
      <c r="C277" s="34" t="s">
        <v>130</v>
      </c>
      <c r="D277" s="66" t="s">
        <v>131</v>
      </c>
      <c r="E277" s="86">
        <v>9974</v>
      </c>
      <c r="F277" s="86">
        <v>0</v>
      </c>
      <c r="G277" s="56">
        <f t="shared" si="12"/>
        <v>0</v>
      </c>
    </row>
    <row r="278" spans="1:7" ht="25.5">
      <c r="A278" s="41"/>
      <c r="B278" s="5"/>
      <c r="C278" s="34" t="s">
        <v>96</v>
      </c>
      <c r="D278" s="66" t="s">
        <v>97</v>
      </c>
      <c r="E278" s="80">
        <v>104696</v>
      </c>
      <c r="F278" s="75">
        <v>104496</v>
      </c>
      <c r="G278" s="56">
        <f t="shared" si="12"/>
        <v>99.8089707343165</v>
      </c>
    </row>
    <row r="279" spans="1:7" ht="12.75">
      <c r="A279" s="41"/>
      <c r="B279" s="5"/>
      <c r="C279" s="34" t="s">
        <v>66</v>
      </c>
      <c r="D279" s="59" t="s">
        <v>20</v>
      </c>
      <c r="E279" s="80">
        <v>7000</v>
      </c>
      <c r="F279" s="75">
        <v>6117</v>
      </c>
      <c r="G279" s="56">
        <f t="shared" si="12"/>
        <v>87.38571428571429</v>
      </c>
    </row>
    <row r="280" spans="1:7" ht="12.75">
      <c r="A280" s="41"/>
      <c r="B280" s="5"/>
      <c r="C280" s="34" t="s">
        <v>77</v>
      </c>
      <c r="D280" s="55" t="s">
        <v>28</v>
      </c>
      <c r="E280" s="80">
        <v>38689</v>
      </c>
      <c r="F280" s="75">
        <v>37285</v>
      </c>
      <c r="G280" s="56">
        <f t="shared" si="12"/>
        <v>96.37106154204038</v>
      </c>
    </row>
    <row r="281" spans="1:7" ht="12.75">
      <c r="A281" s="41"/>
      <c r="B281" s="5"/>
      <c r="C281" s="34" t="s">
        <v>78</v>
      </c>
      <c r="D281" s="55" t="s">
        <v>132</v>
      </c>
      <c r="E281" s="80">
        <v>2052</v>
      </c>
      <c r="F281" s="75">
        <v>2052</v>
      </c>
      <c r="G281" s="56"/>
    </row>
    <row r="282" spans="1:7" ht="12.75">
      <c r="A282" s="41"/>
      <c r="B282" s="5"/>
      <c r="C282" s="34" t="s">
        <v>79</v>
      </c>
      <c r="D282" s="59" t="s">
        <v>30</v>
      </c>
      <c r="E282" s="80">
        <v>8200</v>
      </c>
      <c r="F282" s="75">
        <v>7914</v>
      </c>
      <c r="G282" s="56">
        <f t="shared" si="12"/>
        <v>96.51219512195122</v>
      </c>
    </row>
    <row r="283" spans="1:7" ht="12.75">
      <c r="A283" s="41"/>
      <c r="B283" s="5"/>
      <c r="C283" s="34" t="s">
        <v>80</v>
      </c>
      <c r="D283" s="59" t="s">
        <v>40</v>
      </c>
      <c r="E283" s="80">
        <v>1413</v>
      </c>
      <c r="F283" s="75">
        <v>1012</v>
      </c>
      <c r="G283" s="56">
        <f t="shared" si="12"/>
        <v>71.6206652512385</v>
      </c>
    </row>
    <row r="284" spans="1:7" ht="12.75">
      <c r="A284" s="41"/>
      <c r="B284" s="5"/>
      <c r="C284" s="34" t="s">
        <v>156</v>
      </c>
      <c r="D284" s="55" t="s">
        <v>143</v>
      </c>
      <c r="E284" s="80">
        <v>69730</v>
      </c>
      <c r="F284" s="75">
        <v>55150</v>
      </c>
      <c r="G284" s="56">
        <f t="shared" si="12"/>
        <v>79.09077871791195</v>
      </c>
    </row>
    <row r="285" spans="1:7" ht="12.75">
      <c r="A285" s="41"/>
      <c r="B285" s="5"/>
      <c r="C285" s="34" t="s">
        <v>74</v>
      </c>
      <c r="D285" s="55" t="s">
        <v>26</v>
      </c>
      <c r="E285" s="80">
        <v>25926</v>
      </c>
      <c r="F285" s="75">
        <v>20921</v>
      </c>
      <c r="G285" s="56">
        <f t="shared" si="12"/>
        <v>80.69505515698526</v>
      </c>
    </row>
    <row r="286" spans="1:7" ht="12.75">
      <c r="A286" s="41"/>
      <c r="B286" s="5"/>
      <c r="C286" s="34" t="s">
        <v>81</v>
      </c>
      <c r="D286" s="55" t="s">
        <v>35</v>
      </c>
      <c r="E286" s="80">
        <v>6000</v>
      </c>
      <c r="F286" s="75">
        <v>1965</v>
      </c>
      <c r="G286" s="56">
        <f t="shared" si="12"/>
        <v>32.75</v>
      </c>
    </row>
    <row r="287" spans="1:7" ht="12.75">
      <c r="A287" s="41"/>
      <c r="B287" s="5"/>
      <c r="C287" s="34" t="s">
        <v>73</v>
      </c>
      <c r="D287" s="55" t="s">
        <v>23</v>
      </c>
      <c r="E287" s="80">
        <v>120</v>
      </c>
      <c r="F287" s="75">
        <v>120</v>
      </c>
      <c r="G287" s="56">
        <f t="shared" si="12"/>
        <v>100</v>
      </c>
    </row>
    <row r="288" spans="1:7" ht="12.75">
      <c r="A288" s="41"/>
      <c r="B288" s="7"/>
      <c r="C288" s="35" t="s">
        <v>65</v>
      </c>
      <c r="D288" s="59" t="s">
        <v>24</v>
      </c>
      <c r="E288" s="80">
        <v>161089</v>
      </c>
      <c r="F288" s="75">
        <v>138461</v>
      </c>
      <c r="G288" s="56">
        <f t="shared" si="12"/>
        <v>85.95310666774267</v>
      </c>
    </row>
    <row r="289" spans="1:7" ht="12.75">
      <c r="A289" s="41"/>
      <c r="B289" s="7"/>
      <c r="C289" s="34" t="s">
        <v>85</v>
      </c>
      <c r="D289" s="55" t="s">
        <v>33</v>
      </c>
      <c r="E289" s="80">
        <v>2000</v>
      </c>
      <c r="F289" s="75">
        <v>842</v>
      </c>
      <c r="G289" s="56">
        <f t="shared" si="12"/>
        <v>42.1</v>
      </c>
    </row>
    <row r="290" spans="1:7" ht="12.75">
      <c r="A290" s="41"/>
      <c r="B290" s="7"/>
      <c r="C290" s="30">
        <v>4440</v>
      </c>
      <c r="D290" s="55" t="s">
        <v>58</v>
      </c>
      <c r="E290" s="80">
        <v>1500</v>
      </c>
      <c r="F290" s="75">
        <v>1500</v>
      </c>
      <c r="G290" s="56">
        <f t="shared" si="12"/>
        <v>100</v>
      </c>
    </row>
    <row r="291" spans="1:7" ht="12.75">
      <c r="A291" s="41"/>
      <c r="B291" s="7"/>
      <c r="C291" s="30"/>
      <c r="D291" s="55"/>
      <c r="E291" s="80"/>
      <c r="F291" s="75"/>
      <c r="G291" s="56"/>
    </row>
    <row r="292" spans="1:7" ht="12.75">
      <c r="A292" s="41"/>
      <c r="B292" s="5">
        <v>85195</v>
      </c>
      <c r="C292" s="35"/>
      <c r="D292" s="53" t="s">
        <v>4</v>
      </c>
      <c r="E292" s="83">
        <f>SUM(E293)</f>
        <v>40000</v>
      </c>
      <c r="F292" s="74">
        <f>SUM(F293)</f>
        <v>40000</v>
      </c>
      <c r="G292" s="54">
        <f t="shared" si="12"/>
        <v>100</v>
      </c>
    </row>
    <row r="293" spans="1:7" ht="38.25">
      <c r="A293" s="41"/>
      <c r="B293" s="7"/>
      <c r="C293" s="35" t="s">
        <v>138</v>
      </c>
      <c r="D293" s="66" t="s">
        <v>139</v>
      </c>
      <c r="E293" s="80">
        <v>40000</v>
      </c>
      <c r="F293" s="75">
        <v>40000</v>
      </c>
      <c r="G293" s="56">
        <f t="shared" si="12"/>
        <v>100</v>
      </c>
    </row>
    <row r="294" spans="1:7" ht="12.75">
      <c r="A294" s="42"/>
      <c r="B294" s="6"/>
      <c r="C294" s="37"/>
      <c r="D294" s="61"/>
      <c r="E294" s="84"/>
      <c r="F294" s="78"/>
      <c r="G294" s="62"/>
    </row>
    <row r="295" spans="1:7" ht="12.75">
      <c r="A295" s="41">
        <v>852</v>
      </c>
      <c r="B295" s="7"/>
      <c r="C295" s="99"/>
      <c r="D295" s="57" t="s">
        <v>164</v>
      </c>
      <c r="E295" s="82">
        <f>E299+E313+E316+E320+E323+E340+E349+E296</f>
        <v>11072586</v>
      </c>
      <c r="F295" s="82">
        <f>F299+F313+F316+F320+F323+F340+F349+F296</f>
        <v>10681994</v>
      </c>
      <c r="G295" s="65">
        <f aca="true" t="shared" si="13" ref="G295:G311">(F295*100)/E295</f>
        <v>96.47244103590616</v>
      </c>
    </row>
    <row r="296" spans="1:7" ht="12.75">
      <c r="A296" s="41"/>
      <c r="B296" s="5">
        <v>85202</v>
      </c>
      <c r="C296" s="43"/>
      <c r="D296" s="53" t="s">
        <v>158</v>
      </c>
      <c r="E296" s="83">
        <f>SUM(E297)</f>
        <v>16500</v>
      </c>
      <c r="F296" s="83">
        <f>SUM(F297)</f>
        <v>16410</v>
      </c>
      <c r="G296" s="54">
        <f t="shared" si="13"/>
        <v>99.45454545454545</v>
      </c>
    </row>
    <row r="297" spans="1:7" ht="25.5">
      <c r="A297" s="41"/>
      <c r="B297" s="103"/>
      <c r="C297" s="30">
        <v>4330</v>
      </c>
      <c r="D297" s="66" t="s">
        <v>159</v>
      </c>
      <c r="E297" s="86">
        <v>16500</v>
      </c>
      <c r="F297" s="86">
        <v>16410</v>
      </c>
      <c r="G297" s="56">
        <f t="shared" si="13"/>
        <v>99.45454545454545</v>
      </c>
    </row>
    <row r="298" spans="1:7" ht="12.75">
      <c r="A298" s="41"/>
      <c r="B298" s="7"/>
      <c r="C298" s="99"/>
      <c r="D298" s="57"/>
      <c r="E298" s="82"/>
      <c r="F298" s="82"/>
      <c r="G298" s="63"/>
    </row>
    <row r="299" spans="1:7" ht="12.75">
      <c r="A299" s="41"/>
      <c r="B299" s="5">
        <v>85212</v>
      </c>
      <c r="C299" s="43"/>
      <c r="D299" s="53" t="s">
        <v>165</v>
      </c>
      <c r="E299" s="83">
        <f>SUM(E300:E311)</f>
        <v>6907000</v>
      </c>
      <c r="F299" s="83">
        <f>SUM(F300:F311)</f>
        <v>6722223</v>
      </c>
      <c r="G299" s="54">
        <f t="shared" si="13"/>
        <v>97.32478644853047</v>
      </c>
    </row>
    <row r="300" spans="1:7" ht="12.75">
      <c r="A300" s="41"/>
      <c r="B300" s="7"/>
      <c r="C300" s="34" t="s">
        <v>134</v>
      </c>
      <c r="D300" s="55" t="s">
        <v>69</v>
      </c>
      <c r="E300" s="80">
        <v>6598280</v>
      </c>
      <c r="F300" s="75">
        <v>6425015</v>
      </c>
      <c r="G300" s="56">
        <f t="shared" si="13"/>
        <v>97.37408839879484</v>
      </c>
    </row>
    <row r="301" spans="1:7" ht="12.75">
      <c r="A301" s="41"/>
      <c r="B301" s="7"/>
      <c r="C301" s="34" t="s">
        <v>77</v>
      </c>
      <c r="D301" s="55" t="s">
        <v>28</v>
      </c>
      <c r="E301" s="80">
        <v>103697</v>
      </c>
      <c r="F301" s="75">
        <v>100470</v>
      </c>
      <c r="G301" s="56">
        <f t="shared" si="13"/>
        <v>96.88804883458538</v>
      </c>
    </row>
    <row r="302" spans="1:7" ht="12.75">
      <c r="A302" s="41"/>
      <c r="B302" s="7"/>
      <c r="C302" s="34" t="s">
        <v>78</v>
      </c>
      <c r="D302" s="55" t="s">
        <v>132</v>
      </c>
      <c r="E302" s="80">
        <v>3251</v>
      </c>
      <c r="F302" s="75">
        <v>3251</v>
      </c>
      <c r="G302" s="56">
        <f t="shared" si="13"/>
        <v>100</v>
      </c>
    </row>
    <row r="303" spans="1:7" ht="12.75">
      <c r="A303" s="41"/>
      <c r="B303" s="7"/>
      <c r="C303" s="34" t="s">
        <v>79</v>
      </c>
      <c r="D303" s="55" t="s">
        <v>30</v>
      </c>
      <c r="E303" s="80">
        <v>119350</v>
      </c>
      <c r="F303" s="75">
        <v>116424</v>
      </c>
      <c r="G303" s="56">
        <f t="shared" si="13"/>
        <v>97.54838709677419</v>
      </c>
    </row>
    <row r="304" spans="1:7" ht="12.75">
      <c r="A304" s="41"/>
      <c r="B304" s="7"/>
      <c r="C304" s="34" t="s">
        <v>80</v>
      </c>
      <c r="D304" s="55" t="s">
        <v>40</v>
      </c>
      <c r="E304" s="80">
        <v>3000</v>
      </c>
      <c r="F304" s="75">
        <v>1917</v>
      </c>
      <c r="G304" s="56">
        <f t="shared" si="13"/>
        <v>63.9</v>
      </c>
    </row>
    <row r="305" spans="1:7" ht="12.75">
      <c r="A305" s="41"/>
      <c r="B305" s="7"/>
      <c r="C305" s="34" t="s">
        <v>156</v>
      </c>
      <c r="D305" s="55" t="s">
        <v>143</v>
      </c>
      <c r="E305" s="80">
        <v>3000</v>
      </c>
      <c r="F305" s="75">
        <v>858</v>
      </c>
      <c r="G305" s="56">
        <f t="shared" si="13"/>
        <v>28.6</v>
      </c>
    </row>
    <row r="306" spans="1:7" ht="12.75">
      <c r="A306" s="41"/>
      <c r="B306" s="7"/>
      <c r="C306" s="34" t="s">
        <v>74</v>
      </c>
      <c r="D306" s="55" t="s">
        <v>26</v>
      </c>
      <c r="E306" s="80">
        <v>35002</v>
      </c>
      <c r="F306" s="75">
        <v>33607</v>
      </c>
      <c r="G306" s="56">
        <f t="shared" si="13"/>
        <v>96.01451345637392</v>
      </c>
    </row>
    <row r="307" spans="1:7" ht="12.75">
      <c r="A307" s="41"/>
      <c r="B307" s="7"/>
      <c r="C307" s="34" t="s">
        <v>73</v>
      </c>
      <c r="D307" s="55" t="s">
        <v>23</v>
      </c>
      <c r="E307" s="80">
        <v>2500</v>
      </c>
      <c r="F307" s="75">
        <v>2162</v>
      </c>
      <c r="G307" s="56">
        <f t="shared" si="13"/>
        <v>86.48</v>
      </c>
    </row>
    <row r="308" spans="1:7" ht="12.75">
      <c r="A308" s="41"/>
      <c r="B308" s="7"/>
      <c r="C308" s="34" t="s">
        <v>65</v>
      </c>
      <c r="D308" s="55" t="s">
        <v>24</v>
      </c>
      <c r="E308" s="80">
        <v>31000</v>
      </c>
      <c r="F308" s="75">
        <v>30732</v>
      </c>
      <c r="G308" s="56">
        <f t="shared" si="13"/>
        <v>99.13548387096775</v>
      </c>
    </row>
    <row r="309" spans="1:7" ht="12.75">
      <c r="A309" s="41"/>
      <c r="B309" s="7"/>
      <c r="C309" s="34" t="s">
        <v>85</v>
      </c>
      <c r="D309" s="55" t="s">
        <v>33</v>
      </c>
      <c r="E309" s="80">
        <v>500</v>
      </c>
      <c r="F309" s="75">
        <v>367</v>
      </c>
      <c r="G309" s="56">
        <f t="shared" si="13"/>
        <v>73.4</v>
      </c>
    </row>
    <row r="310" spans="1:7" ht="12.75">
      <c r="A310" s="41"/>
      <c r="B310" s="7"/>
      <c r="C310" s="34" t="s">
        <v>86</v>
      </c>
      <c r="D310" s="55" t="s">
        <v>58</v>
      </c>
      <c r="E310" s="80">
        <v>2420</v>
      </c>
      <c r="F310" s="75">
        <v>2420</v>
      </c>
      <c r="G310" s="56">
        <f t="shared" si="13"/>
        <v>100</v>
      </c>
    </row>
    <row r="311" spans="1:7" ht="12.75">
      <c r="A311" s="41"/>
      <c r="B311" s="7"/>
      <c r="C311" s="34" t="s">
        <v>75</v>
      </c>
      <c r="D311" s="55" t="s">
        <v>135</v>
      </c>
      <c r="E311" s="80">
        <v>5000</v>
      </c>
      <c r="F311" s="75">
        <v>5000</v>
      </c>
      <c r="G311" s="56">
        <f t="shared" si="13"/>
        <v>100</v>
      </c>
    </row>
    <row r="312" spans="1:7" ht="12.75">
      <c r="A312" s="41"/>
      <c r="B312" s="7"/>
      <c r="C312" s="34"/>
      <c r="D312" s="55"/>
      <c r="E312" s="80"/>
      <c r="F312" s="75"/>
      <c r="G312" s="56"/>
    </row>
    <row r="313" spans="1:7" ht="25.5">
      <c r="A313" s="41"/>
      <c r="B313" s="5">
        <v>85213</v>
      </c>
      <c r="C313" s="32"/>
      <c r="D313" s="58" t="s">
        <v>114</v>
      </c>
      <c r="E313" s="83">
        <f>SUM(E314)</f>
        <v>44200</v>
      </c>
      <c r="F313" s="83">
        <f>SUM(F314)</f>
        <v>43406</v>
      </c>
      <c r="G313" s="54">
        <f>(F313*100)/E313</f>
        <v>98.20361990950227</v>
      </c>
    </row>
    <row r="314" spans="1:7" ht="12.75">
      <c r="A314" s="41"/>
      <c r="B314" s="7"/>
      <c r="C314" s="34" t="s">
        <v>115</v>
      </c>
      <c r="D314" s="55" t="s">
        <v>116</v>
      </c>
      <c r="E314" s="80">
        <v>44200</v>
      </c>
      <c r="F314" s="75">
        <v>43406</v>
      </c>
      <c r="G314" s="56">
        <f>(F314*100)/E314</f>
        <v>98.20361990950227</v>
      </c>
    </row>
    <row r="315" spans="1:7" ht="12.75">
      <c r="A315" s="41"/>
      <c r="B315" s="7"/>
      <c r="C315" s="99"/>
      <c r="D315" s="60"/>
      <c r="E315" s="80"/>
      <c r="F315" s="75"/>
      <c r="G315" s="56"/>
    </row>
    <row r="316" spans="1:7" ht="12.75">
      <c r="A316" s="41"/>
      <c r="B316" s="5">
        <v>85214</v>
      </c>
      <c r="C316" s="99"/>
      <c r="D316" s="53" t="s">
        <v>166</v>
      </c>
      <c r="E316" s="83">
        <f>SUM(E317:E318)</f>
        <v>965970</v>
      </c>
      <c r="F316" s="83">
        <f>SUM(F317:F318)</f>
        <v>890942</v>
      </c>
      <c r="G316" s="54">
        <f>(F316*100)/E316</f>
        <v>92.23288507924677</v>
      </c>
    </row>
    <row r="317" spans="1:7" ht="12.75">
      <c r="A317" s="41"/>
      <c r="B317" s="7"/>
      <c r="C317" s="99">
        <v>3110</v>
      </c>
      <c r="D317" s="60" t="s">
        <v>69</v>
      </c>
      <c r="E317" s="80">
        <v>950970</v>
      </c>
      <c r="F317" s="75">
        <v>880768</v>
      </c>
      <c r="G317" s="56">
        <f>(F317*100)/E317</f>
        <v>92.61785334973763</v>
      </c>
    </row>
    <row r="318" spans="1:7" ht="12.75">
      <c r="A318" s="41"/>
      <c r="B318" s="7"/>
      <c r="C318" s="99">
        <v>4300</v>
      </c>
      <c r="D318" s="55" t="s">
        <v>24</v>
      </c>
      <c r="E318" s="80">
        <v>15000</v>
      </c>
      <c r="F318" s="75">
        <v>10174</v>
      </c>
      <c r="G318" s="56">
        <f>(F318*100)/E318</f>
        <v>67.82666666666667</v>
      </c>
    </row>
    <row r="319" spans="1:7" ht="12.75">
      <c r="A319" s="41"/>
      <c r="B319" s="7"/>
      <c r="C319" s="99"/>
      <c r="D319" s="60"/>
      <c r="E319" s="80"/>
      <c r="F319" s="75"/>
      <c r="G319" s="56"/>
    </row>
    <row r="320" spans="1:7" ht="12.75">
      <c r="A320" s="41"/>
      <c r="B320" s="5">
        <v>85215</v>
      </c>
      <c r="C320" s="43"/>
      <c r="D320" s="58" t="s">
        <v>47</v>
      </c>
      <c r="E320" s="83">
        <f>SUM(E321)</f>
        <v>1000000</v>
      </c>
      <c r="F320" s="83">
        <f>SUM(F321)</f>
        <v>904841</v>
      </c>
      <c r="G320" s="54">
        <f>(F320*100)/E320</f>
        <v>90.4841</v>
      </c>
    </row>
    <row r="321" spans="1:7" ht="12.75">
      <c r="A321" s="41"/>
      <c r="B321" s="7"/>
      <c r="C321" s="99">
        <v>3110</v>
      </c>
      <c r="D321" s="60" t="s">
        <v>69</v>
      </c>
      <c r="E321" s="80">
        <v>1000000</v>
      </c>
      <c r="F321" s="75">
        <v>904841</v>
      </c>
      <c r="G321" s="56">
        <f>(F321*100)/E321</f>
        <v>90.4841</v>
      </c>
    </row>
    <row r="322" spans="1:7" ht="12.75">
      <c r="A322" s="41"/>
      <c r="B322" s="7"/>
      <c r="C322" s="99"/>
      <c r="D322" s="59"/>
      <c r="E322" s="80"/>
      <c r="F322" s="75"/>
      <c r="G322" s="56"/>
    </row>
    <row r="323" spans="1:7" ht="12.75">
      <c r="A323" s="41"/>
      <c r="B323" s="5">
        <v>85219</v>
      </c>
      <c r="C323" s="43"/>
      <c r="D323" s="53" t="s">
        <v>17</v>
      </c>
      <c r="E323" s="83">
        <f>SUM(E324:E338)</f>
        <v>1126819</v>
      </c>
      <c r="F323" s="83">
        <f>SUM(F324:F338)</f>
        <v>1119354</v>
      </c>
      <c r="G323" s="54">
        <f aca="true" t="shared" si="14" ref="G323:G338">(F323*100)/E323</f>
        <v>99.33751560809678</v>
      </c>
    </row>
    <row r="324" spans="1:7" ht="12.75">
      <c r="A324" s="41"/>
      <c r="B324" s="5"/>
      <c r="C324" s="34" t="s">
        <v>76</v>
      </c>
      <c r="D324" s="55" t="s">
        <v>60</v>
      </c>
      <c r="E324" s="86">
        <v>2500</v>
      </c>
      <c r="F324" s="86">
        <v>2446</v>
      </c>
      <c r="G324" s="56">
        <f t="shared" si="14"/>
        <v>97.84</v>
      </c>
    </row>
    <row r="325" spans="1:7" ht="12.75">
      <c r="A325" s="41"/>
      <c r="B325" s="7"/>
      <c r="C325" s="34" t="s">
        <v>77</v>
      </c>
      <c r="D325" s="55" t="s">
        <v>28</v>
      </c>
      <c r="E325" s="80">
        <v>701195</v>
      </c>
      <c r="F325" s="75">
        <v>699648</v>
      </c>
      <c r="G325" s="56">
        <f t="shared" si="14"/>
        <v>99.77937663560066</v>
      </c>
    </row>
    <row r="326" spans="1:7" ht="12.75">
      <c r="A326" s="41"/>
      <c r="B326" s="7"/>
      <c r="C326" s="34" t="s">
        <v>78</v>
      </c>
      <c r="D326" s="55" t="s">
        <v>29</v>
      </c>
      <c r="E326" s="80">
        <v>47976</v>
      </c>
      <c r="F326" s="75">
        <v>47976</v>
      </c>
      <c r="G326" s="56">
        <f t="shared" si="14"/>
        <v>100</v>
      </c>
    </row>
    <row r="327" spans="1:7" ht="12.75">
      <c r="A327" s="41"/>
      <c r="B327" s="7"/>
      <c r="C327" s="34" t="s">
        <v>79</v>
      </c>
      <c r="D327" s="55" t="s">
        <v>30</v>
      </c>
      <c r="E327" s="80">
        <v>126929</v>
      </c>
      <c r="F327" s="75">
        <v>126929</v>
      </c>
      <c r="G327" s="56">
        <f t="shared" si="14"/>
        <v>100</v>
      </c>
    </row>
    <row r="328" spans="1:7" ht="12.75">
      <c r="A328" s="41"/>
      <c r="B328" s="7"/>
      <c r="C328" s="34" t="s">
        <v>80</v>
      </c>
      <c r="D328" s="55" t="s">
        <v>40</v>
      </c>
      <c r="E328" s="80">
        <v>17719</v>
      </c>
      <c r="F328" s="75">
        <v>17716</v>
      </c>
      <c r="G328" s="56">
        <f t="shared" si="14"/>
        <v>99.98306902195384</v>
      </c>
    </row>
    <row r="329" spans="1:7" ht="12.75">
      <c r="A329" s="41"/>
      <c r="B329" s="7"/>
      <c r="C329" s="34" t="s">
        <v>103</v>
      </c>
      <c r="D329" s="55" t="s">
        <v>67</v>
      </c>
      <c r="E329" s="80">
        <v>10000</v>
      </c>
      <c r="F329" s="75">
        <v>8503</v>
      </c>
      <c r="G329" s="56">
        <f t="shared" si="14"/>
        <v>85.03</v>
      </c>
    </row>
    <row r="330" spans="1:7" ht="12.75">
      <c r="A330" s="41"/>
      <c r="B330" s="7"/>
      <c r="C330" s="34" t="s">
        <v>156</v>
      </c>
      <c r="D330" s="55" t="s">
        <v>143</v>
      </c>
      <c r="E330" s="80">
        <v>13000</v>
      </c>
      <c r="F330" s="75">
        <v>13000</v>
      </c>
      <c r="G330" s="56">
        <f t="shared" si="14"/>
        <v>100</v>
      </c>
    </row>
    <row r="331" spans="1:7" ht="12.75">
      <c r="A331" s="41"/>
      <c r="B331" s="7"/>
      <c r="C331" s="34" t="s">
        <v>74</v>
      </c>
      <c r="D331" s="55" t="s">
        <v>26</v>
      </c>
      <c r="E331" s="80">
        <v>62200</v>
      </c>
      <c r="F331" s="75">
        <v>61649</v>
      </c>
      <c r="G331" s="56">
        <f t="shared" si="14"/>
        <v>99.11414790996784</v>
      </c>
    </row>
    <row r="332" spans="1:7" ht="12.75">
      <c r="A332" s="41"/>
      <c r="B332" s="7"/>
      <c r="C332" s="34" t="s">
        <v>81</v>
      </c>
      <c r="D332" s="55" t="s">
        <v>35</v>
      </c>
      <c r="E332" s="80">
        <v>17700</v>
      </c>
      <c r="F332" s="75">
        <v>17698</v>
      </c>
      <c r="G332" s="56">
        <f t="shared" si="14"/>
        <v>99.98870056497175</v>
      </c>
    </row>
    <row r="333" spans="1:7" ht="12.75">
      <c r="A333" s="41"/>
      <c r="B333" s="7"/>
      <c r="C333" s="34" t="s">
        <v>73</v>
      </c>
      <c r="D333" s="55" t="s">
        <v>23</v>
      </c>
      <c r="E333" s="80">
        <v>4335</v>
      </c>
      <c r="F333" s="75">
        <v>4210</v>
      </c>
      <c r="G333" s="56">
        <f t="shared" si="14"/>
        <v>97.11649365628604</v>
      </c>
    </row>
    <row r="334" spans="1:7" ht="12.75">
      <c r="A334" s="41"/>
      <c r="B334" s="7"/>
      <c r="C334" s="34" t="s">
        <v>65</v>
      </c>
      <c r="D334" s="55" t="s">
        <v>24</v>
      </c>
      <c r="E334" s="80">
        <v>97768</v>
      </c>
      <c r="F334" s="75">
        <v>94530</v>
      </c>
      <c r="G334" s="56">
        <f t="shared" si="14"/>
        <v>96.68807789869896</v>
      </c>
    </row>
    <row r="335" spans="1:7" ht="12.75">
      <c r="A335" s="41"/>
      <c r="B335" s="7"/>
      <c r="C335" s="30">
        <v>4350</v>
      </c>
      <c r="D335" s="55" t="s">
        <v>144</v>
      </c>
      <c r="E335" s="80">
        <v>2232</v>
      </c>
      <c r="F335" s="75">
        <v>2232</v>
      </c>
      <c r="G335" s="56">
        <f t="shared" si="14"/>
        <v>100</v>
      </c>
    </row>
    <row r="336" spans="1:7" ht="12.75">
      <c r="A336" s="41"/>
      <c r="B336" s="7"/>
      <c r="C336" s="34" t="s">
        <v>85</v>
      </c>
      <c r="D336" s="55" t="s">
        <v>33</v>
      </c>
      <c r="E336" s="80">
        <v>1600</v>
      </c>
      <c r="F336" s="75">
        <v>1493</v>
      </c>
      <c r="G336" s="56">
        <f t="shared" si="14"/>
        <v>93.3125</v>
      </c>
    </row>
    <row r="337" spans="1:7" ht="12.75">
      <c r="A337" s="41"/>
      <c r="B337" s="7"/>
      <c r="C337" s="34" t="s">
        <v>82</v>
      </c>
      <c r="D337" s="55" t="s">
        <v>36</v>
      </c>
      <c r="E337" s="80">
        <v>1500</v>
      </c>
      <c r="F337" s="75">
        <v>1159</v>
      </c>
      <c r="G337" s="56">
        <f t="shared" si="14"/>
        <v>77.26666666666667</v>
      </c>
    </row>
    <row r="338" spans="1:7" ht="12.75">
      <c r="A338" s="41"/>
      <c r="B338" s="7"/>
      <c r="C338" s="34" t="s">
        <v>86</v>
      </c>
      <c r="D338" s="55" t="s">
        <v>58</v>
      </c>
      <c r="E338" s="80">
        <v>20165</v>
      </c>
      <c r="F338" s="75">
        <v>20165</v>
      </c>
      <c r="G338" s="56">
        <f t="shared" si="14"/>
        <v>100</v>
      </c>
    </row>
    <row r="339" spans="1:7" ht="12.75">
      <c r="A339" s="41"/>
      <c r="B339" s="7"/>
      <c r="C339" s="99"/>
      <c r="D339" s="59"/>
      <c r="E339" s="80"/>
      <c r="F339" s="75"/>
      <c r="G339" s="56"/>
    </row>
    <row r="340" spans="1:7" ht="12.75">
      <c r="A340" s="41"/>
      <c r="B340" s="5">
        <v>85228</v>
      </c>
      <c r="C340" s="43"/>
      <c r="D340" s="53" t="s">
        <v>70</v>
      </c>
      <c r="E340" s="83">
        <f>SUM(E341:E347)</f>
        <v>389000</v>
      </c>
      <c r="F340" s="83">
        <f>SUM(F341:F347)</f>
        <v>385466</v>
      </c>
      <c r="G340" s="54">
        <f aca="true" t="shared" si="15" ref="G340:G347">(F340*100)/E340</f>
        <v>99.09151670951157</v>
      </c>
    </row>
    <row r="341" spans="1:7" ht="12.75">
      <c r="A341" s="41"/>
      <c r="B341" s="7"/>
      <c r="C341" s="99">
        <v>3110</v>
      </c>
      <c r="D341" s="59" t="s">
        <v>69</v>
      </c>
      <c r="E341" s="80">
        <v>291000</v>
      </c>
      <c r="F341" s="75">
        <v>287466</v>
      </c>
      <c r="G341" s="56">
        <f t="shared" si="15"/>
        <v>98.78556701030928</v>
      </c>
    </row>
    <row r="342" spans="1:7" ht="12.75">
      <c r="A342" s="41"/>
      <c r="B342" s="7"/>
      <c r="C342" s="34" t="s">
        <v>77</v>
      </c>
      <c r="D342" s="55" t="s">
        <v>28</v>
      </c>
      <c r="E342" s="80">
        <v>74374</v>
      </c>
      <c r="F342" s="75">
        <v>74374</v>
      </c>
      <c r="G342" s="56">
        <f t="shared" si="15"/>
        <v>100</v>
      </c>
    </row>
    <row r="343" spans="1:7" ht="12.75">
      <c r="A343" s="41"/>
      <c r="B343" s="7"/>
      <c r="C343" s="34" t="s">
        <v>78</v>
      </c>
      <c r="D343" s="55" t="s">
        <v>29</v>
      </c>
      <c r="E343" s="80">
        <v>4591</v>
      </c>
      <c r="F343" s="75">
        <v>4591</v>
      </c>
      <c r="G343" s="56">
        <f t="shared" si="15"/>
        <v>100</v>
      </c>
    </row>
    <row r="344" spans="1:7" ht="12.75">
      <c r="A344" s="41"/>
      <c r="B344" s="7"/>
      <c r="C344" s="34" t="s">
        <v>79</v>
      </c>
      <c r="D344" s="55" t="s">
        <v>30</v>
      </c>
      <c r="E344" s="80">
        <v>12426</v>
      </c>
      <c r="F344" s="75">
        <v>12426</v>
      </c>
      <c r="G344" s="56">
        <f t="shared" si="15"/>
        <v>100</v>
      </c>
    </row>
    <row r="345" spans="1:7" ht="12.75">
      <c r="A345" s="41"/>
      <c r="B345" s="7"/>
      <c r="C345" s="34" t="s">
        <v>80</v>
      </c>
      <c r="D345" s="55" t="s">
        <v>40</v>
      </c>
      <c r="E345" s="80">
        <v>1800</v>
      </c>
      <c r="F345" s="75">
        <v>1800</v>
      </c>
      <c r="G345" s="56">
        <f t="shared" si="15"/>
        <v>100</v>
      </c>
    </row>
    <row r="346" spans="1:7" ht="12.75">
      <c r="A346" s="41"/>
      <c r="B346" s="7"/>
      <c r="C346" s="34" t="s">
        <v>85</v>
      </c>
      <c r="D346" s="55" t="s">
        <v>33</v>
      </c>
      <c r="E346" s="80">
        <v>1960</v>
      </c>
      <c r="F346" s="75">
        <v>1960</v>
      </c>
      <c r="G346" s="56">
        <f t="shared" si="15"/>
        <v>100</v>
      </c>
    </row>
    <row r="347" spans="1:7" ht="12.75">
      <c r="A347" s="41"/>
      <c r="B347" s="7"/>
      <c r="C347" s="34" t="s">
        <v>86</v>
      </c>
      <c r="D347" s="55" t="s">
        <v>58</v>
      </c>
      <c r="E347" s="80">
        <v>2849</v>
      </c>
      <c r="F347" s="75">
        <v>2849</v>
      </c>
      <c r="G347" s="56">
        <f t="shared" si="15"/>
        <v>100</v>
      </c>
    </row>
    <row r="348" spans="1:7" ht="12.75">
      <c r="A348" s="41"/>
      <c r="B348" s="7"/>
      <c r="C348" s="99"/>
      <c r="D348" s="59"/>
      <c r="E348" s="80"/>
      <c r="F348" s="75"/>
      <c r="G348" s="56"/>
    </row>
    <row r="349" spans="1:7" ht="12.75">
      <c r="A349" s="41"/>
      <c r="B349" s="5">
        <v>85295</v>
      </c>
      <c r="C349" s="43"/>
      <c r="D349" s="53" t="s">
        <v>4</v>
      </c>
      <c r="E349" s="83">
        <f>SUM(E350:E353)</f>
        <v>623097</v>
      </c>
      <c r="F349" s="83">
        <f>SUM(F350:F353)</f>
        <v>599352</v>
      </c>
      <c r="G349" s="54">
        <f>(F349*100)/E349</f>
        <v>96.18919686661948</v>
      </c>
    </row>
    <row r="350" spans="1:7" ht="12.75">
      <c r="A350" s="41"/>
      <c r="B350" s="7"/>
      <c r="C350" s="99">
        <v>3110</v>
      </c>
      <c r="D350" s="60" t="s">
        <v>69</v>
      </c>
      <c r="E350" s="80">
        <v>577030</v>
      </c>
      <c r="F350" s="75">
        <v>554053</v>
      </c>
      <c r="G350" s="56">
        <f>(F350*100)/E350</f>
        <v>96.01805798658648</v>
      </c>
    </row>
    <row r="351" spans="1:7" ht="12.75">
      <c r="A351" s="41"/>
      <c r="B351" s="7"/>
      <c r="C351" s="34" t="s">
        <v>156</v>
      </c>
      <c r="D351" s="55" t="s">
        <v>143</v>
      </c>
      <c r="E351" s="80">
        <v>6400</v>
      </c>
      <c r="F351" s="75">
        <v>6400</v>
      </c>
      <c r="G351" s="56">
        <f>(F351*100)/E351</f>
        <v>100</v>
      </c>
    </row>
    <row r="352" spans="1:7" ht="12.75">
      <c r="A352" s="41"/>
      <c r="B352" s="7"/>
      <c r="C352" s="34" t="s">
        <v>74</v>
      </c>
      <c r="D352" s="55" t="s">
        <v>26</v>
      </c>
      <c r="E352" s="80">
        <v>36467</v>
      </c>
      <c r="F352" s="75">
        <v>35699</v>
      </c>
      <c r="G352" s="56">
        <f>(F352*100)/E352</f>
        <v>97.8939863438177</v>
      </c>
    </row>
    <row r="353" spans="1:7" ht="12.75">
      <c r="A353" s="41"/>
      <c r="B353" s="7"/>
      <c r="C353" s="34" t="s">
        <v>65</v>
      </c>
      <c r="D353" s="55" t="s">
        <v>24</v>
      </c>
      <c r="E353" s="80">
        <v>3200</v>
      </c>
      <c r="F353" s="75">
        <v>3200</v>
      </c>
      <c r="G353" s="56">
        <f>(F353*100)/E353</f>
        <v>100</v>
      </c>
    </row>
    <row r="354" spans="1:7" ht="12.75">
      <c r="A354" s="42"/>
      <c r="B354" s="6"/>
      <c r="C354" s="100"/>
      <c r="D354" s="61"/>
      <c r="E354" s="84"/>
      <c r="F354" s="78"/>
      <c r="G354" s="62"/>
    </row>
    <row r="355" spans="1:7" ht="12.75">
      <c r="A355" s="41">
        <v>854</v>
      </c>
      <c r="B355" s="7"/>
      <c r="C355" s="99"/>
      <c r="D355" s="57" t="s">
        <v>48</v>
      </c>
      <c r="E355" s="82">
        <f>SUM(E356+E364)</f>
        <v>206250</v>
      </c>
      <c r="F355" s="82">
        <f>SUM(F356+F364)</f>
        <v>178791</v>
      </c>
      <c r="G355" s="65">
        <f aca="true" t="shared" si="16" ref="G355:G362">(F355*100)/E355</f>
        <v>86.68654545454545</v>
      </c>
    </row>
    <row r="356" spans="1:7" ht="12.75">
      <c r="A356" s="41"/>
      <c r="B356" s="5">
        <v>85401</v>
      </c>
      <c r="C356" s="43"/>
      <c r="D356" s="53" t="s">
        <v>49</v>
      </c>
      <c r="E356" s="83">
        <f>SUM(E357:E362)</f>
        <v>105815</v>
      </c>
      <c r="F356" s="83">
        <f>SUM(F357:F362)</f>
        <v>84038</v>
      </c>
      <c r="G356" s="54">
        <f t="shared" si="16"/>
        <v>79.41974200255163</v>
      </c>
    </row>
    <row r="357" spans="1:7" ht="12.75">
      <c r="A357" s="41"/>
      <c r="B357" s="7"/>
      <c r="C357" s="34" t="s">
        <v>77</v>
      </c>
      <c r="D357" s="55" t="s">
        <v>28</v>
      </c>
      <c r="E357" s="80">
        <v>74700</v>
      </c>
      <c r="F357" s="75">
        <v>57126</v>
      </c>
      <c r="G357" s="56">
        <f t="shared" si="16"/>
        <v>76.47389558232932</v>
      </c>
    </row>
    <row r="358" spans="1:7" ht="12.75">
      <c r="A358" s="41"/>
      <c r="B358" s="7"/>
      <c r="C358" s="34" t="s">
        <v>78</v>
      </c>
      <c r="D358" s="55" t="s">
        <v>29</v>
      </c>
      <c r="E358" s="80">
        <v>6675</v>
      </c>
      <c r="F358" s="75">
        <v>4885</v>
      </c>
      <c r="G358" s="56">
        <f t="shared" si="16"/>
        <v>73.18352059925094</v>
      </c>
    </row>
    <row r="359" spans="1:7" ht="12.75">
      <c r="A359" s="41"/>
      <c r="B359" s="7"/>
      <c r="C359" s="34" t="s">
        <v>79</v>
      </c>
      <c r="D359" s="55" t="s">
        <v>30</v>
      </c>
      <c r="E359" s="80">
        <v>14650</v>
      </c>
      <c r="F359" s="75">
        <v>12652</v>
      </c>
      <c r="G359" s="56">
        <f t="shared" si="16"/>
        <v>86.3617747440273</v>
      </c>
    </row>
    <row r="360" spans="1:7" ht="12.75">
      <c r="A360" s="41"/>
      <c r="B360" s="7"/>
      <c r="C360" s="34" t="s">
        <v>80</v>
      </c>
      <c r="D360" s="55" t="s">
        <v>40</v>
      </c>
      <c r="E360" s="80">
        <v>2015</v>
      </c>
      <c r="F360" s="75">
        <v>1600</v>
      </c>
      <c r="G360" s="56">
        <f t="shared" si="16"/>
        <v>79.40446650124069</v>
      </c>
    </row>
    <row r="361" spans="1:7" ht="12.75">
      <c r="A361" s="41"/>
      <c r="B361" s="7"/>
      <c r="C361" s="34" t="s">
        <v>151</v>
      </c>
      <c r="D361" s="55" t="s">
        <v>152</v>
      </c>
      <c r="E361" s="80">
        <v>3263</v>
      </c>
      <c r="F361" s="75">
        <v>3263</v>
      </c>
      <c r="G361" s="56">
        <f t="shared" si="16"/>
        <v>100</v>
      </c>
    </row>
    <row r="362" spans="1:7" ht="12.75">
      <c r="A362" s="41"/>
      <c r="B362" s="7"/>
      <c r="C362" s="34" t="s">
        <v>86</v>
      </c>
      <c r="D362" s="55" t="s">
        <v>58</v>
      </c>
      <c r="E362" s="80">
        <v>4512</v>
      </c>
      <c r="F362" s="75">
        <v>4512</v>
      </c>
      <c r="G362" s="56">
        <f t="shared" si="16"/>
        <v>100</v>
      </c>
    </row>
    <row r="363" spans="1:7" ht="12.75">
      <c r="A363" s="41"/>
      <c r="B363" s="7"/>
      <c r="C363" s="99"/>
      <c r="D363" s="59"/>
      <c r="E363" s="80"/>
      <c r="F363" s="75"/>
      <c r="G363" s="56"/>
    </row>
    <row r="364" spans="1:7" ht="12.75">
      <c r="A364" s="41"/>
      <c r="B364" s="7">
        <v>85415</v>
      </c>
      <c r="C364" s="99"/>
      <c r="D364" s="53" t="s">
        <v>160</v>
      </c>
      <c r="E364" s="83">
        <f>SUM(E365)</f>
        <v>100435</v>
      </c>
      <c r="F364" s="83">
        <f>SUM(F365)</f>
        <v>94753</v>
      </c>
      <c r="G364" s="54">
        <f>(F364*100)/E364</f>
        <v>94.34260964803107</v>
      </c>
    </row>
    <row r="365" spans="1:7" ht="12.75">
      <c r="A365" s="41"/>
      <c r="B365" s="7"/>
      <c r="C365" s="99">
        <v>3240</v>
      </c>
      <c r="D365" s="55" t="s">
        <v>161</v>
      </c>
      <c r="E365" s="80">
        <v>100435</v>
      </c>
      <c r="F365" s="75">
        <v>94753</v>
      </c>
      <c r="G365" s="56">
        <f>(F365*100)/E365</f>
        <v>94.34260964803107</v>
      </c>
    </row>
    <row r="366" spans="1:7" ht="12.75">
      <c r="A366" s="41"/>
      <c r="B366" s="7"/>
      <c r="C366" s="99"/>
      <c r="D366" s="60"/>
      <c r="E366" s="80"/>
      <c r="F366" s="78"/>
      <c r="G366" s="62"/>
    </row>
    <row r="367" spans="1:7" ht="12.75">
      <c r="A367" s="48">
        <v>900</v>
      </c>
      <c r="B367" s="4"/>
      <c r="C367" s="101"/>
      <c r="D367" s="69" t="s">
        <v>71</v>
      </c>
      <c r="E367" s="85">
        <f>E368+E372+E376+E379+E382+E385+E390</f>
        <v>5057459</v>
      </c>
      <c r="F367" s="85">
        <f>F368+F372+F376+F379+F382+F385+F390</f>
        <v>4021329</v>
      </c>
      <c r="G367" s="65">
        <f>(F367*100)/E367</f>
        <v>79.51283440953253</v>
      </c>
    </row>
    <row r="368" spans="1:7" ht="12.75">
      <c r="A368" s="41"/>
      <c r="B368" s="5">
        <v>90001</v>
      </c>
      <c r="C368" s="43"/>
      <c r="D368" s="53" t="s">
        <v>90</v>
      </c>
      <c r="E368" s="83">
        <f>SUM(E369:E370)</f>
        <v>371244</v>
      </c>
      <c r="F368" s="83">
        <f>SUM(F369:F370)</f>
        <v>112339</v>
      </c>
      <c r="G368" s="54">
        <f>(F368*100)/E368</f>
        <v>30.260152352630616</v>
      </c>
    </row>
    <row r="369" spans="1:7" ht="12.75">
      <c r="A369" s="41"/>
      <c r="B369" s="5"/>
      <c r="C369" s="30">
        <v>4270</v>
      </c>
      <c r="D369" s="55" t="s">
        <v>23</v>
      </c>
      <c r="E369" s="86">
        <v>86000</v>
      </c>
      <c r="F369" s="75">
        <v>85547</v>
      </c>
      <c r="G369" s="56">
        <f>(F369*100)/E369</f>
        <v>99.47325581395349</v>
      </c>
    </row>
    <row r="370" spans="1:7" ht="12.75">
      <c r="A370" s="41"/>
      <c r="B370" s="7"/>
      <c r="C370" s="30">
        <v>6050</v>
      </c>
      <c r="D370" s="55" t="s">
        <v>21</v>
      </c>
      <c r="E370" s="80">
        <v>285244</v>
      </c>
      <c r="F370" s="75">
        <v>26792</v>
      </c>
      <c r="G370" s="56">
        <f>(F370*100)/E370</f>
        <v>9.392660318884884</v>
      </c>
    </row>
    <row r="371" spans="1:7" ht="12.75">
      <c r="A371" s="41"/>
      <c r="B371" s="7"/>
      <c r="C371" s="30"/>
      <c r="D371" s="55"/>
      <c r="E371" s="80"/>
      <c r="F371" s="75"/>
      <c r="G371" s="56"/>
    </row>
    <row r="372" spans="1:7" ht="12.75">
      <c r="A372" s="41"/>
      <c r="B372" s="5">
        <v>90002</v>
      </c>
      <c r="C372" s="43"/>
      <c r="D372" s="53" t="s">
        <v>91</v>
      </c>
      <c r="E372" s="83">
        <f>SUM(E373+E374)</f>
        <v>873000</v>
      </c>
      <c r="F372" s="83">
        <f>SUM(F373+F374)</f>
        <v>791868</v>
      </c>
      <c r="G372" s="54">
        <f>(F372*100)/E372</f>
        <v>90.70652920962199</v>
      </c>
    </row>
    <row r="373" spans="1:7" ht="12.75">
      <c r="A373" s="41"/>
      <c r="B373" s="5"/>
      <c r="C373" s="30">
        <v>4210</v>
      </c>
      <c r="D373" s="55" t="s">
        <v>26</v>
      </c>
      <c r="E373" s="86">
        <v>40000</v>
      </c>
      <c r="F373" s="86">
        <v>3254</v>
      </c>
      <c r="G373" s="56">
        <f>(F373*100)/E373</f>
        <v>8.135</v>
      </c>
    </row>
    <row r="374" spans="1:7" ht="12.75">
      <c r="A374" s="41"/>
      <c r="B374" s="7"/>
      <c r="C374" s="30">
        <v>6050</v>
      </c>
      <c r="D374" s="55" t="s">
        <v>21</v>
      </c>
      <c r="E374" s="80">
        <v>833000</v>
      </c>
      <c r="F374" s="75">
        <v>788614</v>
      </c>
      <c r="G374" s="56">
        <f>(F374*100)/E374</f>
        <v>94.67154861944778</v>
      </c>
    </row>
    <row r="375" spans="1:7" ht="12.75">
      <c r="A375" s="41"/>
      <c r="B375" s="7"/>
      <c r="C375" s="99"/>
      <c r="D375" s="57"/>
      <c r="E375" s="80"/>
      <c r="F375" s="75"/>
      <c r="G375" s="56"/>
    </row>
    <row r="376" spans="1:7" ht="12.75">
      <c r="A376" s="41"/>
      <c r="B376" s="5">
        <v>90003</v>
      </c>
      <c r="C376" s="99"/>
      <c r="D376" s="53" t="s">
        <v>50</v>
      </c>
      <c r="E376" s="83">
        <f>SUM(E377)</f>
        <v>763000</v>
      </c>
      <c r="F376" s="83">
        <f>SUM(F377)</f>
        <v>567985</v>
      </c>
      <c r="G376" s="54">
        <f>(F376*100)/E376</f>
        <v>74.44102228047183</v>
      </c>
    </row>
    <row r="377" spans="1:7" ht="12.75">
      <c r="A377" s="41"/>
      <c r="B377" s="7"/>
      <c r="C377" s="99">
        <v>4300</v>
      </c>
      <c r="D377" s="55" t="s">
        <v>24</v>
      </c>
      <c r="E377" s="80">
        <v>763000</v>
      </c>
      <c r="F377" s="75">
        <v>567985</v>
      </c>
      <c r="G377" s="56">
        <f>(F377*100)/E377</f>
        <v>74.44102228047183</v>
      </c>
    </row>
    <row r="378" spans="1:7" ht="12.75">
      <c r="A378" s="41"/>
      <c r="B378" s="7"/>
      <c r="C378" s="99"/>
      <c r="D378" s="57"/>
      <c r="E378" s="80"/>
      <c r="F378" s="75"/>
      <c r="G378" s="56"/>
    </row>
    <row r="379" spans="1:7" ht="12.75">
      <c r="A379" s="41"/>
      <c r="B379" s="5">
        <v>90004</v>
      </c>
      <c r="C379" s="99"/>
      <c r="D379" s="53" t="s">
        <v>51</v>
      </c>
      <c r="E379" s="83">
        <f>SUM(E380)</f>
        <v>133125</v>
      </c>
      <c r="F379" s="83">
        <f>SUM(F380)</f>
        <v>130696</v>
      </c>
      <c r="G379" s="54">
        <f>(F379*100)/E379</f>
        <v>98.17539906103286</v>
      </c>
    </row>
    <row r="380" spans="1:7" ht="12.75">
      <c r="A380" s="41"/>
      <c r="B380" s="7"/>
      <c r="C380" s="99">
        <v>4300</v>
      </c>
      <c r="D380" s="55" t="s">
        <v>24</v>
      </c>
      <c r="E380" s="80">
        <v>133125</v>
      </c>
      <c r="F380" s="75">
        <v>130696</v>
      </c>
      <c r="G380" s="56">
        <f>(F380*100)/E380</f>
        <v>98.17539906103286</v>
      </c>
    </row>
    <row r="381" spans="1:7" ht="12.75">
      <c r="A381" s="41"/>
      <c r="B381" s="7"/>
      <c r="C381" s="99"/>
      <c r="D381" s="55"/>
      <c r="E381" s="80"/>
      <c r="F381" s="75"/>
      <c r="G381" s="56"/>
    </row>
    <row r="382" spans="1:7" ht="12.75">
      <c r="A382" s="41"/>
      <c r="B382" s="5">
        <v>90013</v>
      </c>
      <c r="C382" s="43"/>
      <c r="D382" s="53" t="s">
        <v>52</v>
      </c>
      <c r="E382" s="83">
        <f>SUM(E383)</f>
        <v>86260</v>
      </c>
      <c r="F382" s="83">
        <f>SUM(F383)</f>
        <v>65791</v>
      </c>
      <c r="G382" s="54">
        <f>(F382*100)/E382</f>
        <v>76.27057732436819</v>
      </c>
    </row>
    <row r="383" spans="1:7" ht="12.75">
      <c r="A383" s="41"/>
      <c r="B383" s="7"/>
      <c r="C383" s="99">
        <v>4300</v>
      </c>
      <c r="D383" s="55" t="s">
        <v>24</v>
      </c>
      <c r="E383" s="80">
        <v>86260</v>
      </c>
      <c r="F383" s="75">
        <v>65791</v>
      </c>
      <c r="G383" s="56">
        <f>(F383*100)/E383</f>
        <v>76.27057732436819</v>
      </c>
    </row>
    <row r="384" spans="1:7" ht="12.75">
      <c r="A384" s="41"/>
      <c r="B384" s="7"/>
      <c r="C384" s="99"/>
      <c r="D384" s="57"/>
      <c r="E384" s="80"/>
      <c r="F384" s="75"/>
      <c r="G384" s="56"/>
    </row>
    <row r="385" spans="1:7" ht="12.75">
      <c r="A385" s="41"/>
      <c r="B385" s="5">
        <v>90015</v>
      </c>
      <c r="C385" s="99"/>
      <c r="D385" s="53" t="s">
        <v>18</v>
      </c>
      <c r="E385" s="83">
        <f>SUM(E386:E388)</f>
        <v>1090000</v>
      </c>
      <c r="F385" s="83">
        <f>SUM(F386:F388)</f>
        <v>987430</v>
      </c>
      <c r="G385" s="54">
        <f>(F385*100)/E385</f>
        <v>90.58990825688073</v>
      </c>
    </row>
    <row r="386" spans="1:7" ht="12.75">
      <c r="A386" s="41"/>
      <c r="B386" s="7"/>
      <c r="C386" s="30">
        <v>4260</v>
      </c>
      <c r="D386" s="60" t="s">
        <v>35</v>
      </c>
      <c r="E386" s="80">
        <v>740000</v>
      </c>
      <c r="F386" s="75">
        <v>671826</v>
      </c>
      <c r="G386" s="56">
        <f>(F386*100)/E386</f>
        <v>90.7872972972973</v>
      </c>
    </row>
    <row r="387" spans="1:7" ht="12.75">
      <c r="A387" s="41"/>
      <c r="B387" s="7"/>
      <c r="C387" s="30">
        <v>4270</v>
      </c>
      <c r="D387" s="60" t="s">
        <v>23</v>
      </c>
      <c r="E387" s="80">
        <v>100000</v>
      </c>
      <c r="F387" s="75">
        <v>94030</v>
      </c>
      <c r="G387" s="56">
        <f>(F387*100)/E387</f>
        <v>94.03</v>
      </c>
    </row>
    <row r="388" spans="1:7" ht="12.75">
      <c r="A388" s="41"/>
      <c r="B388" s="7"/>
      <c r="C388" s="30">
        <v>6050</v>
      </c>
      <c r="D388" s="55" t="s">
        <v>21</v>
      </c>
      <c r="E388" s="80">
        <v>250000</v>
      </c>
      <c r="F388" s="75">
        <v>221574</v>
      </c>
      <c r="G388" s="56">
        <f>(F388*100)/E388</f>
        <v>88.6296</v>
      </c>
    </row>
    <row r="389" spans="1:7" ht="12.75">
      <c r="A389" s="41"/>
      <c r="B389" s="7"/>
      <c r="C389" s="30"/>
      <c r="D389" s="60"/>
      <c r="E389" s="80"/>
      <c r="F389" s="75"/>
      <c r="G389" s="56"/>
    </row>
    <row r="390" spans="1:7" ht="12.75">
      <c r="A390" s="41"/>
      <c r="B390" s="5">
        <v>90095</v>
      </c>
      <c r="C390" s="43"/>
      <c r="D390" s="58" t="s">
        <v>4</v>
      </c>
      <c r="E390" s="83">
        <f>SUM(E391:E396)</f>
        <v>1740830</v>
      </c>
      <c r="F390" s="83">
        <f>SUM(F391:F396)</f>
        <v>1365220</v>
      </c>
      <c r="G390" s="54">
        <f aca="true" t="shared" si="17" ref="G390:G396">(F390*100)/E390</f>
        <v>78.42351062424245</v>
      </c>
    </row>
    <row r="391" spans="1:7" ht="25.5">
      <c r="A391" s="41"/>
      <c r="B391" s="5"/>
      <c r="C391" s="34" t="s">
        <v>96</v>
      </c>
      <c r="D391" s="66" t="s">
        <v>97</v>
      </c>
      <c r="E391" s="86">
        <v>5000</v>
      </c>
      <c r="F391" s="75">
        <v>5000</v>
      </c>
      <c r="G391" s="56">
        <f t="shared" si="17"/>
        <v>100</v>
      </c>
    </row>
    <row r="392" spans="1:7" ht="12.75">
      <c r="A392" s="41"/>
      <c r="B392" s="5"/>
      <c r="C392" s="34" t="s">
        <v>156</v>
      </c>
      <c r="D392" s="55" t="s">
        <v>143</v>
      </c>
      <c r="E392" s="86">
        <v>8500</v>
      </c>
      <c r="F392" s="75">
        <v>8424</v>
      </c>
      <c r="G392" s="56">
        <f t="shared" si="17"/>
        <v>99.10588235294118</v>
      </c>
    </row>
    <row r="393" spans="1:7" ht="12.75">
      <c r="A393" s="41"/>
      <c r="B393" s="5"/>
      <c r="C393" s="34" t="s">
        <v>81</v>
      </c>
      <c r="D393" s="55" t="s">
        <v>35</v>
      </c>
      <c r="E393" s="86">
        <v>35000</v>
      </c>
      <c r="F393" s="75">
        <v>29244</v>
      </c>
      <c r="G393" s="56">
        <f t="shared" si="17"/>
        <v>83.55428571428571</v>
      </c>
    </row>
    <row r="394" spans="1:7" ht="12.75">
      <c r="A394" s="41"/>
      <c r="B394" s="7"/>
      <c r="C394" s="99">
        <v>4300</v>
      </c>
      <c r="D394" s="60" t="s">
        <v>24</v>
      </c>
      <c r="E394" s="80">
        <v>509130</v>
      </c>
      <c r="F394" s="75">
        <v>437610</v>
      </c>
      <c r="G394" s="56">
        <f t="shared" si="17"/>
        <v>85.95250721819575</v>
      </c>
    </row>
    <row r="395" spans="1:7" ht="12.75">
      <c r="A395" s="41"/>
      <c r="B395" s="7"/>
      <c r="C395" s="34" t="s">
        <v>82</v>
      </c>
      <c r="D395" s="55" t="s">
        <v>36</v>
      </c>
      <c r="E395" s="80">
        <v>1700</v>
      </c>
      <c r="F395" s="75">
        <v>1478</v>
      </c>
      <c r="G395" s="56">
        <f t="shared" si="17"/>
        <v>86.94117647058823</v>
      </c>
    </row>
    <row r="396" spans="1:7" ht="12.75">
      <c r="A396" s="41"/>
      <c r="B396" s="7"/>
      <c r="C396" s="30">
        <v>6050</v>
      </c>
      <c r="D396" s="55" t="s">
        <v>21</v>
      </c>
      <c r="E396" s="80">
        <v>1181500</v>
      </c>
      <c r="F396" s="75">
        <v>883464</v>
      </c>
      <c r="G396" s="56">
        <f t="shared" si="17"/>
        <v>74.77477782479899</v>
      </c>
    </row>
    <row r="397" spans="1:7" ht="12.75">
      <c r="A397" s="42"/>
      <c r="B397" s="6"/>
      <c r="C397" s="30"/>
      <c r="D397" s="70"/>
      <c r="E397" s="84"/>
      <c r="F397" s="78"/>
      <c r="G397" s="62"/>
    </row>
    <row r="398" spans="1:7" ht="12.75">
      <c r="A398" s="41">
        <v>921</v>
      </c>
      <c r="B398" s="7"/>
      <c r="C398" s="101"/>
      <c r="D398" s="67" t="s">
        <v>53</v>
      </c>
      <c r="E398" s="82">
        <f>E399+E403+E406</f>
        <v>2065600</v>
      </c>
      <c r="F398" s="82">
        <f>F399+F403+F406</f>
        <v>2024107</v>
      </c>
      <c r="G398" s="65">
        <f>(F398*100)/E398</f>
        <v>97.99123741285825</v>
      </c>
    </row>
    <row r="399" spans="1:7" ht="12.75">
      <c r="A399" s="41"/>
      <c r="B399" s="5">
        <v>92109</v>
      </c>
      <c r="C399" s="43"/>
      <c r="D399" s="58" t="s">
        <v>54</v>
      </c>
      <c r="E399" s="83">
        <f>SUM(E400+E401)</f>
        <v>680000</v>
      </c>
      <c r="F399" s="83">
        <f>SUM(F400+F401)</f>
        <v>679400</v>
      </c>
      <c r="G399" s="54">
        <f>(F399*100)/E399</f>
        <v>99.91176470588235</v>
      </c>
    </row>
    <row r="400" spans="1:7" ht="12.75">
      <c r="A400" s="41"/>
      <c r="B400" s="7"/>
      <c r="C400" s="99">
        <v>2480</v>
      </c>
      <c r="D400" s="60" t="s">
        <v>162</v>
      </c>
      <c r="E400" s="80">
        <v>655000</v>
      </c>
      <c r="F400" s="75">
        <v>655000</v>
      </c>
      <c r="G400" s="56">
        <f>(F400*100)/E400</f>
        <v>100</v>
      </c>
    </row>
    <row r="401" spans="1:7" ht="12.75">
      <c r="A401" s="41"/>
      <c r="B401" s="7"/>
      <c r="C401" s="34" t="s">
        <v>75</v>
      </c>
      <c r="D401" s="55" t="s">
        <v>135</v>
      </c>
      <c r="E401" s="80">
        <v>25000</v>
      </c>
      <c r="F401" s="75">
        <v>24400</v>
      </c>
      <c r="G401" s="56">
        <f>(F401*100)/E401</f>
        <v>97.6</v>
      </c>
    </row>
    <row r="402" spans="1:7" ht="12.75">
      <c r="A402" s="41"/>
      <c r="B402" s="7"/>
      <c r="C402" s="99"/>
      <c r="D402" s="60"/>
      <c r="E402" s="80"/>
      <c r="F402" s="75"/>
      <c r="G402" s="56"/>
    </row>
    <row r="403" spans="1:7" ht="12.75">
      <c r="A403" s="41"/>
      <c r="B403" s="5">
        <v>92116</v>
      </c>
      <c r="C403" s="43"/>
      <c r="D403" s="58" t="s">
        <v>55</v>
      </c>
      <c r="E403" s="83">
        <f>SUM(E404:E404)</f>
        <v>888500</v>
      </c>
      <c r="F403" s="83">
        <f>SUM(F404)</f>
        <v>888500</v>
      </c>
      <c r="G403" s="54">
        <f>(F403*100)/E403</f>
        <v>100</v>
      </c>
    </row>
    <row r="404" spans="1:7" ht="12.75">
      <c r="A404" s="41"/>
      <c r="B404" s="7"/>
      <c r="C404" s="99">
        <v>2480</v>
      </c>
      <c r="D404" s="60" t="s">
        <v>162</v>
      </c>
      <c r="E404" s="80">
        <v>888500</v>
      </c>
      <c r="F404" s="75">
        <v>888500</v>
      </c>
      <c r="G404" s="56">
        <f>(F404*100)/E404</f>
        <v>100</v>
      </c>
    </row>
    <row r="405" spans="1:7" ht="12.75">
      <c r="A405" s="41"/>
      <c r="B405" s="7"/>
      <c r="C405" s="99"/>
      <c r="D405" s="60"/>
      <c r="E405" s="80"/>
      <c r="F405" s="75"/>
      <c r="G405" s="56"/>
    </row>
    <row r="406" spans="1:7" ht="12.75">
      <c r="A406" s="41"/>
      <c r="B406" s="5">
        <v>92195</v>
      </c>
      <c r="C406" s="43"/>
      <c r="D406" s="58" t="s">
        <v>4</v>
      </c>
      <c r="E406" s="83">
        <f>SUM(E407:E412)</f>
        <v>497100</v>
      </c>
      <c r="F406" s="83">
        <f>SUM(F407:F412)</f>
        <v>456207</v>
      </c>
      <c r="G406" s="54">
        <f aca="true" t="shared" si="18" ref="G406:G412">(F406*100)/E406</f>
        <v>91.77368738684369</v>
      </c>
    </row>
    <row r="407" spans="1:7" ht="25.5">
      <c r="A407" s="41"/>
      <c r="B407" s="5"/>
      <c r="C407" s="34" t="s">
        <v>96</v>
      </c>
      <c r="D407" s="66" t="s">
        <v>97</v>
      </c>
      <c r="E407" s="86">
        <v>71000</v>
      </c>
      <c r="F407" s="86">
        <v>70850</v>
      </c>
      <c r="G407" s="56">
        <f t="shared" si="18"/>
        <v>99.78873239436619</v>
      </c>
    </row>
    <row r="408" spans="1:7" ht="12.75">
      <c r="A408" s="41"/>
      <c r="B408" s="5"/>
      <c r="C408" s="34" t="s">
        <v>169</v>
      </c>
      <c r="D408" s="66" t="s">
        <v>170</v>
      </c>
      <c r="E408" s="86">
        <v>10000</v>
      </c>
      <c r="F408" s="86">
        <v>8400</v>
      </c>
      <c r="G408" s="56">
        <f t="shared" si="18"/>
        <v>84</v>
      </c>
    </row>
    <row r="409" spans="1:7" ht="12.75">
      <c r="A409" s="41"/>
      <c r="B409" s="5"/>
      <c r="C409" s="34" t="s">
        <v>156</v>
      </c>
      <c r="D409" s="55" t="s">
        <v>143</v>
      </c>
      <c r="E409" s="86">
        <v>10000</v>
      </c>
      <c r="F409" s="75">
        <v>9458</v>
      </c>
      <c r="G409" s="56">
        <f t="shared" si="18"/>
        <v>94.58</v>
      </c>
    </row>
    <row r="410" spans="1:7" ht="12.75">
      <c r="A410" s="41"/>
      <c r="B410" s="7"/>
      <c r="C410" s="99">
        <v>4210</v>
      </c>
      <c r="D410" s="60" t="s">
        <v>26</v>
      </c>
      <c r="E410" s="80">
        <v>42000</v>
      </c>
      <c r="F410" s="75">
        <v>31422</v>
      </c>
      <c r="G410" s="56">
        <f t="shared" si="18"/>
        <v>74.81428571428572</v>
      </c>
    </row>
    <row r="411" spans="1:7" ht="12.75">
      <c r="A411" s="41"/>
      <c r="B411" s="7"/>
      <c r="C411" s="99">
        <v>4300</v>
      </c>
      <c r="D411" s="60" t="s">
        <v>24</v>
      </c>
      <c r="E411" s="80">
        <v>363100</v>
      </c>
      <c r="F411" s="75">
        <v>335657</v>
      </c>
      <c r="G411" s="56">
        <f t="shared" si="18"/>
        <v>92.44202698980997</v>
      </c>
    </row>
    <row r="412" spans="1:7" ht="12.75">
      <c r="A412" s="41"/>
      <c r="B412" s="7"/>
      <c r="C412" s="99">
        <v>4430</v>
      </c>
      <c r="D412" s="55" t="s">
        <v>36</v>
      </c>
      <c r="E412" s="80">
        <v>1000</v>
      </c>
      <c r="F412" s="75">
        <v>420</v>
      </c>
      <c r="G412" s="56">
        <f t="shared" si="18"/>
        <v>42</v>
      </c>
    </row>
    <row r="413" spans="1:7" ht="12.75">
      <c r="A413" s="42"/>
      <c r="B413" s="6"/>
      <c r="C413" s="100"/>
      <c r="D413" s="61"/>
      <c r="E413" s="84"/>
      <c r="F413" s="78"/>
      <c r="G413" s="62"/>
    </row>
    <row r="414" spans="1:7" ht="12.75">
      <c r="A414" s="48">
        <v>926</v>
      </c>
      <c r="B414" s="4"/>
      <c r="C414" s="99"/>
      <c r="D414" s="69" t="s">
        <v>19</v>
      </c>
      <c r="E414" s="85">
        <f>E418+E422+E415</f>
        <v>1695906</v>
      </c>
      <c r="F414" s="85">
        <f>F418+F422+F415</f>
        <v>1591987</v>
      </c>
      <c r="G414" s="65">
        <f>(F414*100)/E414</f>
        <v>93.87236085018863</v>
      </c>
    </row>
    <row r="415" spans="1:7" ht="12.75">
      <c r="A415" s="41"/>
      <c r="B415" s="5">
        <v>92601</v>
      </c>
      <c r="C415" s="43"/>
      <c r="D415" s="53" t="s">
        <v>163</v>
      </c>
      <c r="E415" s="83">
        <f>SUM(E416)</f>
        <v>40000</v>
      </c>
      <c r="F415" s="83">
        <f>SUM(F416)</f>
        <v>3416</v>
      </c>
      <c r="G415" s="54">
        <f>(F415*100)/E415</f>
        <v>8.54</v>
      </c>
    </row>
    <row r="416" spans="1:7" ht="12.75">
      <c r="A416" s="41"/>
      <c r="B416" s="7"/>
      <c r="C416" s="30">
        <v>6050</v>
      </c>
      <c r="D416" s="55" t="s">
        <v>21</v>
      </c>
      <c r="E416" s="86">
        <v>40000</v>
      </c>
      <c r="F416" s="86">
        <v>3416</v>
      </c>
      <c r="G416" s="56">
        <f>(F416*100)/E416</f>
        <v>8.54</v>
      </c>
    </row>
    <row r="417" spans="1:7" ht="12.75">
      <c r="A417" s="41"/>
      <c r="B417" s="7"/>
      <c r="C417" s="99"/>
      <c r="D417" s="57"/>
      <c r="E417" s="82"/>
      <c r="F417" s="82"/>
      <c r="G417" s="63"/>
    </row>
    <row r="418" spans="1:7" ht="12.75">
      <c r="A418" s="41"/>
      <c r="B418" s="5">
        <v>92604</v>
      </c>
      <c r="C418" s="43"/>
      <c r="D418" s="53" t="s">
        <v>72</v>
      </c>
      <c r="E418" s="83">
        <f>SUM(E419++E420)</f>
        <v>1496206</v>
      </c>
      <c r="F418" s="83">
        <f>SUM(F419+F420)</f>
        <v>1494987</v>
      </c>
      <c r="G418" s="54">
        <f>(F418*100)/E418</f>
        <v>99.9185272616204</v>
      </c>
    </row>
    <row r="419" spans="1:7" ht="12.75">
      <c r="A419" s="41"/>
      <c r="B419" s="7"/>
      <c r="C419" s="99">
        <v>2650</v>
      </c>
      <c r="D419" s="60" t="s">
        <v>120</v>
      </c>
      <c r="E419" s="80">
        <v>1456206</v>
      </c>
      <c r="F419" s="75">
        <v>1456206</v>
      </c>
      <c r="G419" s="56">
        <f>(F419*100)/E419</f>
        <v>100</v>
      </c>
    </row>
    <row r="420" spans="1:7" ht="38.25">
      <c r="A420" s="41"/>
      <c r="B420" s="7"/>
      <c r="C420" s="34" t="s">
        <v>118</v>
      </c>
      <c r="D420" s="66" t="s">
        <v>119</v>
      </c>
      <c r="E420" s="80">
        <v>40000</v>
      </c>
      <c r="F420" s="75">
        <v>38781</v>
      </c>
      <c r="G420" s="56">
        <f>(F420*100)/E420</f>
        <v>96.9525</v>
      </c>
    </row>
    <row r="421" spans="1:7" ht="12.75">
      <c r="A421" s="41"/>
      <c r="B421" s="7"/>
      <c r="C421" s="99"/>
      <c r="D421" s="59"/>
      <c r="E421" s="80"/>
      <c r="F421" s="75"/>
      <c r="G421" s="56"/>
    </row>
    <row r="422" spans="1:7" ht="12.75">
      <c r="A422" s="41"/>
      <c r="B422" s="5">
        <v>92695</v>
      </c>
      <c r="C422" s="43"/>
      <c r="D422" s="53" t="s">
        <v>4</v>
      </c>
      <c r="E422" s="83">
        <f>SUM(E423:E426)</f>
        <v>159700</v>
      </c>
      <c r="F422" s="83">
        <f>SUM(F423:F426)</f>
        <v>93584</v>
      </c>
      <c r="G422" s="54">
        <f>(F422*100)/E422</f>
        <v>58.59987476518472</v>
      </c>
    </row>
    <row r="423" spans="1:9" ht="25.5">
      <c r="A423" s="41"/>
      <c r="B423" s="5"/>
      <c r="C423" s="34" t="s">
        <v>96</v>
      </c>
      <c r="D423" s="66" t="s">
        <v>97</v>
      </c>
      <c r="E423" s="86">
        <v>68700</v>
      </c>
      <c r="F423" s="75">
        <v>36200</v>
      </c>
      <c r="G423" s="56">
        <f>(F423*100)/E423</f>
        <v>52.69286754002911</v>
      </c>
      <c r="I423" t="s">
        <v>93</v>
      </c>
    </row>
    <row r="424" spans="1:7" ht="12.75">
      <c r="A424" s="41"/>
      <c r="B424" s="5"/>
      <c r="C424" s="34" t="s">
        <v>169</v>
      </c>
      <c r="D424" s="66" t="s">
        <v>170</v>
      </c>
      <c r="E424" s="86">
        <v>2000</v>
      </c>
      <c r="F424" s="75">
        <v>2000</v>
      </c>
      <c r="G424" s="56">
        <f>(F424*100)/E424</f>
        <v>100</v>
      </c>
    </row>
    <row r="425" spans="1:7" ht="12.75">
      <c r="A425" s="41"/>
      <c r="B425" s="7"/>
      <c r="C425" s="99">
        <v>4210</v>
      </c>
      <c r="D425" s="60" t="s">
        <v>101</v>
      </c>
      <c r="E425" s="80">
        <v>20000</v>
      </c>
      <c r="F425" s="75">
        <v>16852</v>
      </c>
      <c r="G425" s="56">
        <f>(F425*100)/E425</f>
        <v>84.26</v>
      </c>
    </row>
    <row r="426" spans="1:7" ht="12.75">
      <c r="A426" s="41"/>
      <c r="B426" s="7"/>
      <c r="C426" s="99">
        <v>4300</v>
      </c>
      <c r="D426" s="59" t="s">
        <v>24</v>
      </c>
      <c r="E426" s="80">
        <v>69000</v>
      </c>
      <c r="F426" s="75">
        <v>38532</v>
      </c>
      <c r="G426" s="56">
        <f>(F426*100)/E426</f>
        <v>55.84347826086957</v>
      </c>
    </row>
    <row r="427" spans="1:7" ht="13.5" thickBot="1">
      <c r="A427" s="49"/>
      <c r="B427" s="50"/>
      <c r="C427" s="102"/>
      <c r="D427" s="71"/>
      <c r="E427" s="87"/>
      <c r="F427" s="88"/>
      <c r="G427" s="72"/>
    </row>
    <row r="428" spans="1:7" ht="17.25" thickBot="1" thickTop="1">
      <c r="A428" s="91"/>
      <c r="B428" s="92"/>
      <c r="C428" s="93"/>
      <c r="D428" s="94" t="s">
        <v>88</v>
      </c>
      <c r="E428" s="95">
        <f>E11+E19+E29+E41+E49+E90+E113+E144+E150+E157+E275+E295+E355+E367+E398+E414</f>
        <v>59876775</v>
      </c>
      <c r="F428" s="95">
        <f>F11+F19+F29+F41+F49+F90+F113+F144+F150+F157+F275+F295+F355+F367+F398+F414</f>
        <v>54699736</v>
      </c>
      <c r="G428" s="96">
        <f>(F428*100)/E428</f>
        <v>91.35384462506539</v>
      </c>
    </row>
    <row r="429" spans="1:7" ht="12.75" customHeight="1">
      <c r="A429" s="16"/>
      <c r="B429" s="16"/>
      <c r="C429" s="16"/>
      <c r="D429" s="16"/>
      <c r="E429" s="16"/>
      <c r="F429" s="17"/>
      <c r="G429" t="s">
        <v>93</v>
      </c>
    </row>
    <row r="430" spans="1:6" ht="12.75">
      <c r="A430" s="3"/>
      <c r="B430" s="1"/>
      <c r="F430" s="18"/>
    </row>
    <row r="431" spans="1:6" ht="12.75">
      <c r="A431" s="3"/>
      <c r="B431" s="1"/>
      <c r="F431" s="18"/>
    </row>
    <row r="432" spans="1:6" ht="12.75">
      <c r="A432" s="3"/>
      <c r="B432" s="1"/>
      <c r="F432" s="18"/>
    </row>
    <row r="433" spans="1:6" ht="12.75">
      <c r="A433" s="3"/>
      <c r="B433" s="1"/>
      <c r="F433" s="18"/>
    </row>
    <row r="434" spans="1:6" ht="12.75">
      <c r="A434" s="3"/>
      <c r="B434" s="1"/>
      <c r="F434" s="18"/>
    </row>
    <row r="435" spans="1:6" ht="12.75">
      <c r="A435" s="3"/>
      <c r="B435" s="1"/>
      <c r="F435" s="18"/>
    </row>
    <row r="436" spans="1:6" ht="12.75">
      <c r="A436" s="3"/>
      <c r="B436" s="1"/>
      <c r="F436" s="18"/>
    </row>
    <row r="437" spans="1:6" ht="12.75">
      <c r="A437" s="3"/>
      <c r="B437" s="1"/>
      <c r="F437" s="18"/>
    </row>
    <row r="438" spans="1:6" ht="12.75">
      <c r="A438" s="3"/>
      <c r="B438" s="1"/>
      <c r="F438" s="18"/>
    </row>
    <row r="439" spans="1:6" ht="12.75">
      <c r="A439" s="3"/>
      <c r="B439" s="1"/>
      <c r="F439" s="18"/>
    </row>
    <row r="440" spans="1:6" ht="12.75">
      <c r="A440" s="3"/>
      <c r="B440" s="1"/>
      <c r="F440" s="18"/>
    </row>
    <row r="441" spans="1:6" ht="12.75">
      <c r="A441" s="3"/>
      <c r="B441" s="1"/>
      <c r="F441" s="18"/>
    </row>
    <row r="442" spans="1:6" ht="12.75">
      <c r="A442" s="3"/>
      <c r="B442" s="1"/>
      <c r="F442" s="18"/>
    </row>
    <row r="443" spans="1:6" ht="12.75">
      <c r="A443" s="1"/>
      <c r="B443" s="1"/>
      <c r="F443" s="18"/>
    </row>
    <row r="444" ht="12.75">
      <c r="F444" s="18"/>
    </row>
  </sheetData>
  <mergeCells count="5">
    <mergeCell ref="G9:G10"/>
    <mergeCell ref="B5:F5"/>
    <mergeCell ref="D9:D10"/>
    <mergeCell ref="E9:E10"/>
    <mergeCell ref="F9:F10"/>
  </mergeCells>
  <printOptions horizontalCentered="1"/>
  <pageMargins left="0.5905511811023623" right="0.1968503937007874" top="0.1968503937007874" bottom="0.7874015748031497" header="0.5118110236220472" footer="0.5118110236220472"/>
  <pageSetup firstPageNumber="1" useFirstPageNumber="1" fitToHeight="7" horizontalDpi="600" verticalDpi="600" orientation="portrait" paperSize="9" scale="85" r:id="rId4"/>
  <headerFooter alignWithMargins="0">
    <oddFooter>&amp;R&amp;P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2006-03-15T07:20:12Z</cp:lastPrinted>
  <dcterms:created xsi:type="dcterms:W3CDTF">2000-11-02T08:00:54Z</dcterms:created>
  <dcterms:modified xsi:type="dcterms:W3CDTF">2006-03-15T07:29:11Z</dcterms:modified>
  <cp:category/>
  <cp:version/>
  <cp:contentType/>
  <cp:contentStatus/>
</cp:coreProperties>
</file>