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'Arkusz1'!$A$9:$A$18</definedName>
    <definedName name="_xlnm.Print_Area" localSheetId="0">'Arkusz1'!$A$1:$G$195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<sst xmlns="http://schemas.openxmlformats.org/spreadsheetml/2006/main" count="229" uniqueCount="139">
  <si>
    <t>Dział</t>
  </si>
  <si>
    <t>Rozdz.</t>
  </si>
  <si>
    <t>Treść</t>
  </si>
  <si>
    <t>Pozostała działalność</t>
  </si>
  <si>
    <t>Wpływy z usług</t>
  </si>
  <si>
    <t>Wpływy z opłaty eksploatacyjnej</t>
  </si>
  <si>
    <t>Gospodarka mieszkaniowa</t>
  </si>
  <si>
    <t>Gospodarka gruntami i nieruchomościami</t>
  </si>
  <si>
    <t>Administracja publiczna</t>
  </si>
  <si>
    <t>Urzędy wojewódzkie</t>
  </si>
  <si>
    <t>Grzywny,mandaty i inne kary pien.od ludności</t>
  </si>
  <si>
    <t>Straż Miejska</t>
  </si>
  <si>
    <t>Doch.od os.pr.,od os.fizycznych i od innych jedn.nie pos.osobow.prawnej</t>
  </si>
  <si>
    <t>Wpływy z podatku dochodowego od osób fizycznych.</t>
  </si>
  <si>
    <t>010</t>
  </si>
  <si>
    <t>Klasyfikacja budżet.</t>
  </si>
  <si>
    <t>Wpływy z pod.roln.,p.leśn.,p.od czynności cywilnopr. oraz pod.i opł.lok.od os.pr.i innych jedn.org.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</si>
  <si>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</si>
  <si>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</si>
  <si>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</si>
  <si>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</si>
  <si>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</si>
  <si>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</si>
  <si>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</si>
  <si>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</si>
  <si>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</si>
  <si>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</si>
  <si>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</si>
  <si>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</si>
  <si>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</si>
  <si>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</si>
  <si>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01022</t>
  </si>
  <si>
    <t>Zwalczanie chorób zakaźnych zwierząt oraz bad.mon.poz.chem. i biol.w tkankach zwierz. i prod.poch.zwierz.</t>
  </si>
  <si>
    <t>Wpływy z różnych opłat</t>
  </si>
  <si>
    <t>Pozostałe odsetki</t>
  </si>
  <si>
    <t>Urzędy gmin</t>
  </si>
  <si>
    <t>Podatek od czynności cywilnoprawnych</t>
  </si>
  <si>
    <t>Różne rozlczenia finansowe</t>
  </si>
  <si>
    <t>Usługi opiekuńcze i specjalistyczne usługi opiek.</t>
  </si>
  <si>
    <t>Dot.cel.otrz.z b.p. na real.zad.bież.z zakr.admin.rząd.oraz innych zad.zlec.gminie ustawami</t>
  </si>
  <si>
    <t>Dochody z najmu i dzierż.skł.maj.S.P.lub jedn.sam.ter.oraz innych umów o pod.char.</t>
  </si>
  <si>
    <t>Oświata i wychowanie</t>
  </si>
  <si>
    <t>Szkoły podstawowe</t>
  </si>
  <si>
    <t>Podatek od działalności gospodarczej osób fiz., opł.w formie karty podatkowej</t>
  </si>
  <si>
    <t>Gospodarka komunalna i ochrona środowiska</t>
  </si>
  <si>
    <t>Dotacje cel.otrz.z b.p. na realiz. własnych zad.bieżących gmin</t>
  </si>
  <si>
    <t>Urzędy nacz.org.wł. państw.,kontroli i ochr.prawa oraz sądownictwa</t>
  </si>
  <si>
    <t xml:space="preserve">Urzędy nacz.org.wł. państw.,kontroli i ochr.prawa </t>
  </si>
  <si>
    <t>Przedszkola</t>
  </si>
  <si>
    <t xml:space="preserve">         Ogółem</t>
  </si>
  <si>
    <t>Plan</t>
  </si>
  <si>
    <t>wykonanie</t>
  </si>
  <si>
    <t>procent</t>
  </si>
  <si>
    <t>Rolnictwo i łowiectwo</t>
  </si>
  <si>
    <t>Załącznik Nr 1</t>
  </si>
  <si>
    <t>Wpływy z innych opłat stan.doch.jedn.sam.ter.na podst ustaw</t>
  </si>
  <si>
    <t>Składki na ubezp.zdrowotne opł.za osoby pobierające niektóre świadczenia z pomocy społecznej</t>
  </si>
  <si>
    <t>Wpływy z różnych dochodów</t>
  </si>
  <si>
    <t>Wpływy z opłat za zarząd,użytk.i użytk.wieczyste nieruchomości.</t>
  </si>
  <si>
    <t>0690</t>
  </si>
  <si>
    <t>0470</t>
  </si>
  <si>
    <t>0750</t>
  </si>
  <si>
    <t>0920</t>
  </si>
  <si>
    <t>2010</t>
  </si>
  <si>
    <t>0970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</si>
  <si>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</si>
  <si>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</si>
  <si>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</si>
  <si>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</si>
  <si>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</si>
  <si>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</si>
  <si>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</si>
  <si>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</si>
  <si>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</si>
  <si>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</si>
  <si>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</si>
  <si>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0460</t>
  </si>
  <si>
    <t>0480</t>
  </si>
  <si>
    <t>0010</t>
  </si>
  <si>
    <t>0020</t>
  </si>
  <si>
    <t>2920</t>
  </si>
  <si>
    <t>0830</t>
  </si>
  <si>
    <t>2030</t>
  </si>
  <si>
    <t>Bezpieczeństwo  publiczne i ochrona przeciwpożarowa</t>
  </si>
  <si>
    <t>Obrona cywilna</t>
  </si>
  <si>
    <t>0370</t>
  </si>
  <si>
    <t xml:space="preserve">Podatek od posiadania psów </t>
  </si>
  <si>
    <t xml:space="preserve">Wpływy z opłaty targowej </t>
  </si>
  <si>
    <t>0450</t>
  </si>
  <si>
    <t xml:space="preserve">Wpływy z opłaty administracyjnej za czynnosci urzędowe </t>
  </si>
  <si>
    <t>Odsetki od nieterminowych wpłat z tyt. pod. i opłat</t>
  </si>
  <si>
    <t>Dot.cel.otrz.z b.p. na real.zad.włas.bież. gmin</t>
  </si>
  <si>
    <t>Środki na dofinansowanie własnych inwestycji gmin, powiatów, samorządów województw pozyskane z innych żródeł</t>
  </si>
  <si>
    <t>Odsetki od nieterminowych wpłat</t>
  </si>
  <si>
    <t>Wpływy z róznych dochodów</t>
  </si>
  <si>
    <t>Zespoły ekonomiczno-administracyjne szkół</t>
  </si>
  <si>
    <t>Kultura fizyczna i sport</t>
  </si>
  <si>
    <t xml:space="preserve">Pozostała działalność </t>
  </si>
  <si>
    <t>Wpłata do budżetu ze środków specjalnych</t>
  </si>
  <si>
    <t>0490</t>
  </si>
  <si>
    <t>2390</t>
  </si>
  <si>
    <t>Kultura i ochrona dziedzictwa narodowego</t>
  </si>
  <si>
    <t>Wpływy ze zwrotów dotacji wykorzystanych niezgodnie z przeznaczeniem lub pobranych w nadmiernej wysokości</t>
  </si>
  <si>
    <t>Gospodarka ściekowa i ochrona wód</t>
  </si>
  <si>
    <t>Edukacyjna opieka wychowawcza</t>
  </si>
  <si>
    <t>Świetlice szkolne</t>
  </si>
  <si>
    <t>Wpływy z innych lokalnych opłat pobieranych przez jednostki samorządu terytorialnego na podstawie odrębnych ustaw</t>
  </si>
  <si>
    <t>Transport i łączność</t>
  </si>
  <si>
    <t>Drogi publiczne gminne</t>
  </si>
  <si>
    <t>0870</t>
  </si>
  <si>
    <t>Wpływy ze sprzedaży  składników majątkowych</t>
  </si>
  <si>
    <t>Dochody jednostek samorządu terytorialnego związane z realizacją zadań z zakresu administracji rządowej oraz innych zadań zleconych ustawami.</t>
  </si>
  <si>
    <t>Wpływy z pod.roln.,p.leśn.,pod. Od spadków i darowizn,pod.od czynności cywilnopr., oraz  oraz pod.i opł.lokalnych od osób fizycznych</t>
  </si>
  <si>
    <t>Część wyrównawcza subwencji ogólnej dla gmin</t>
  </si>
  <si>
    <t>0580</t>
  </si>
  <si>
    <t>Świadczenia rodzinne oraz składki na ubezpieczenia emerytalnei rentowe z ubezpieczenia społecznego</t>
  </si>
  <si>
    <t>Pomoc społeczna</t>
  </si>
  <si>
    <t>Pomoc materialna dla uczniów</t>
  </si>
  <si>
    <t>Wpływy z tytułu pomocy finansowej udzielanej miedzy jednostkami samorządu terytorialnego na dofinansowanie własnych zadań inwestycyjnych i zakupów inwestycyjnych</t>
  </si>
  <si>
    <t>Zasiłki i pomoc w nat.oraz skł.na ubezp.społ.</t>
  </si>
  <si>
    <t>Działalność usługowa</t>
  </si>
  <si>
    <t>Prace geodezyjne i kartograficzne</t>
  </si>
  <si>
    <t>Wybory Przezydenta</t>
  </si>
  <si>
    <t>Wybory do Sejmu i senatu</t>
  </si>
  <si>
    <t>Ochotnicze straże pożarne</t>
  </si>
  <si>
    <t>2033</t>
  </si>
  <si>
    <t>6330</t>
  </si>
  <si>
    <t>Dotacje celowe przekazane z budżetu państwa na realizację inwestycji i zakupów unwestycyjnych własnych gmin</t>
  </si>
  <si>
    <t>Ochrona zdrowia</t>
  </si>
  <si>
    <t>Przeciwdziałanie alkoholizmowi</t>
  </si>
  <si>
    <t>0900</t>
  </si>
  <si>
    <t>Odsetki od dotacji wykorzystanych niezgodnie z przeznaczeniem lub pobranych w nadmiernej wysokości</t>
  </si>
  <si>
    <t>6310</t>
  </si>
  <si>
    <t>Dotacje celowe przekazane z budżetu państwa na inwestycje i zakupy inwestycyjne z zakresu administracji rządowej oraz innych zadań zleconych gminom ustawami</t>
  </si>
  <si>
    <t>2020</t>
  </si>
  <si>
    <t xml:space="preserve"> Dotacje celowe otrzymane z budżetu państwa na zadnia bieżące realizowane przez gminę na podstawie porozumień z organami administracji rządowej</t>
  </si>
  <si>
    <t>Biblioteki</t>
  </si>
  <si>
    <t>Wykonanie dochodów budżetu gminy za  2005 rok.</t>
  </si>
  <si>
    <t>Grzywny i kary pienieżne od osób prawnych i innych jednostek organizacyjnych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</si>
</sst>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#,##0.000"/>
    <numFmt numFmtId="169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u val="single"/>
      <sz val="10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8"/>
      </top>
      <bottom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2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vertic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/>
    </xf>
    <xf numFmtId="9" fontId="0" fillId="0" borderId="0" xfId="19" applyBorder="1" applyAlignment="1">
      <alignment horizontal="right"/>
    </xf>
    <xf numFmtId="9" fontId="0" fillId="0" borderId="0" xfId="19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4" xfId="0" applyNumberForma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/>
    </xf>
    <xf numFmtId="3" fontId="2" fillId="0" borderId="8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0" fillId="0" borderId="20" xfId="0" applyBorder="1" applyAlignment="1">
      <alignment/>
    </xf>
    <xf numFmtId="0" fontId="10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SheetLayoutView="100" workbookViewId="0" topLeftCell="C175">
      <selection activeCell="D174" sqref="D174"/>
    </sheetView>
  </sheetViews>
  <sheetFormatPr defaultColWidth="9.00390625" defaultRowHeight="12.75"/>
  <cols>
    <col min="1" max="1" width="5.875" style="0" customWidth="1"/>
    <col min="2" max="3" width="7.125" style="0" customWidth="1"/>
    <col min="4" max="4" width="58.125" style="0" customWidth="1"/>
    <col min="5" max="5" width="12.875" style="0" customWidth="1"/>
    <col min="6" max="6" width="12.625" style="0" customWidth="1"/>
    <col min="7" max="7" width="9.625" style="0" customWidth="1"/>
  </cols>
  <sheetData>
    <row r="1" ht="15">
      <c r="E1" s="15" t="s">
        <v>54</v>
      </c>
    </row>
    <row r="2" spans="2:7" ht="12.75">
      <c r="B2" s="2"/>
      <c r="D2" s="11"/>
      <c r="E2" s="11"/>
      <c r="F2" s="11"/>
      <c r="G2" s="11"/>
    </row>
    <row r="3" spans="4:7" ht="12.75">
      <c r="D3" s="11"/>
      <c r="E3" s="11"/>
      <c r="F3" s="11"/>
      <c r="G3" s="11"/>
    </row>
    <row r="4" spans="1:7" ht="15.75">
      <c r="A4" s="116" t="s">
        <v>137</v>
      </c>
      <c r="B4" s="117"/>
      <c r="C4" s="117"/>
      <c r="D4" s="117"/>
      <c r="E4" s="117"/>
      <c r="F4" s="117"/>
      <c r="G4" s="117"/>
    </row>
    <row r="5" spans="4:7" ht="12.75">
      <c r="D5" s="12"/>
      <c r="E5" s="11"/>
      <c r="F5" s="11"/>
      <c r="G5" s="11"/>
    </row>
    <row r="6" ht="13.5" thickBot="1"/>
    <row r="7" spans="1:7" ht="13.5" thickTop="1">
      <c r="A7" s="118" t="s">
        <v>15</v>
      </c>
      <c r="B7" s="119"/>
      <c r="C7" s="120"/>
      <c r="D7" s="121" t="s">
        <v>2</v>
      </c>
      <c r="E7" s="123" t="s">
        <v>50</v>
      </c>
      <c r="F7" s="123" t="s">
        <v>51</v>
      </c>
      <c r="G7" s="123" t="s">
        <v>52</v>
      </c>
    </row>
    <row r="8" spans="1:7" ht="13.5" thickBot="1">
      <c r="A8" s="28" t="s">
        <v>0</v>
      </c>
      <c r="B8" s="27" t="s">
        <v>1</v>
      </c>
      <c r="C8" s="29"/>
      <c r="D8" s="122"/>
      <c r="E8" s="124"/>
      <c r="F8" s="124"/>
      <c r="G8" s="124"/>
    </row>
    <row r="9" spans="1:7" ht="19.5" customHeight="1" thickTop="1">
      <c r="A9" s="18" t="s">
        <v>14</v>
      </c>
      <c r="B9" s="9"/>
      <c r="C9" s="30"/>
      <c r="D9" s="39" t="s">
        <v>53</v>
      </c>
      <c r="E9" s="85">
        <f>E10</f>
        <v>0</v>
      </c>
      <c r="F9" s="85">
        <f>F10</f>
        <v>2643</v>
      </c>
      <c r="G9" s="49"/>
    </row>
    <row r="10" spans="1:7" ht="25.5">
      <c r="A10" s="19"/>
      <c r="B10" s="8" t="s">
        <v>31</v>
      </c>
      <c r="C10" s="31"/>
      <c r="D10" s="40" t="s">
        <v>32</v>
      </c>
      <c r="E10" s="73">
        <f>E11</f>
        <v>0</v>
      </c>
      <c r="F10" s="73">
        <f>F11</f>
        <v>2643</v>
      </c>
      <c r="G10" s="50"/>
    </row>
    <row r="11" spans="1:7" ht="15" customHeight="1">
      <c r="A11" s="20"/>
      <c r="B11" s="9"/>
      <c r="C11" s="32" t="s">
        <v>59</v>
      </c>
      <c r="D11" s="41" t="s">
        <v>33</v>
      </c>
      <c r="E11" s="86">
        <v>0</v>
      </c>
      <c r="F11" s="86">
        <v>2643</v>
      </c>
      <c r="G11" s="52"/>
    </row>
    <row r="12" spans="1:7" ht="15" customHeight="1">
      <c r="A12" s="56"/>
      <c r="B12" s="57"/>
      <c r="C12" s="58"/>
      <c r="D12" s="60"/>
      <c r="E12" s="87"/>
      <c r="F12" s="87"/>
      <c r="G12" s="63"/>
    </row>
    <row r="13" spans="1:7" ht="15" customHeight="1">
      <c r="A13" s="99">
        <v>600</v>
      </c>
      <c r="B13" s="24"/>
      <c r="C13" s="33"/>
      <c r="D13" s="46" t="s">
        <v>107</v>
      </c>
      <c r="E13" s="77">
        <f>SUM(E14)</f>
        <v>38593</v>
      </c>
      <c r="F13" s="77">
        <f>SUM(F14)</f>
        <v>99924</v>
      </c>
      <c r="G13" s="53">
        <f>(F13*100)/E13</f>
        <v>258.9174202575597</v>
      </c>
    </row>
    <row r="14" spans="1:7" ht="15" customHeight="1">
      <c r="A14" s="20"/>
      <c r="B14" s="9">
        <v>60016</v>
      </c>
      <c r="C14" s="32"/>
      <c r="D14" s="40" t="s">
        <v>108</v>
      </c>
      <c r="E14" s="73">
        <f>SUM(E16:E17)</f>
        <v>38593</v>
      </c>
      <c r="F14" s="73">
        <f>SUM(F15:F17)</f>
        <v>99924</v>
      </c>
      <c r="G14" s="50">
        <f>(F14*100)/E14</f>
        <v>258.9174202575597</v>
      </c>
    </row>
    <row r="15" spans="1:7" ht="25.5" customHeight="1">
      <c r="A15" s="20"/>
      <c r="B15" s="9"/>
      <c r="C15" s="32" t="s">
        <v>114</v>
      </c>
      <c r="D15" s="48" t="s">
        <v>138</v>
      </c>
      <c r="E15" s="73"/>
      <c r="F15" s="74">
        <v>50939</v>
      </c>
      <c r="G15" s="50"/>
    </row>
    <row r="16" spans="1:7" ht="15" customHeight="1">
      <c r="A16" s="20"/>
      <c r="B16" s="9"/>
      <c r="C16" s="32" t="s">
        <v>64</v>
      </c>
      <c r="D16" s="41" t="s">
        <v>57</v>
      </c>
      <c r="E16" s="73"/>
      <c r="F16" s="74">
        <v>10392</v>
      </c>
      <c r="G16" s="53"/>
    </row>
    <row r="17" spans="1:7" ht="15" customHeight="1">
      <c r="A17" s="20"/>
      <c r="B17" s="9"/>
      <c r="C17" s="37">
        <v>2390</v>
      </c>
      <c r="D17" s="47" t="s">
        <v>98</v>
      </c>
      <c r="E17" s="86">
        <v>38593</v>
      </c>
      <c r="F17" s="86">
        <v>38593</v>
      </c>
      <c r="G17" s="52">
        <f>(F17*100)/E17</f>
        <v>100</v>
      </c>
    </row>
    <row r="18" spans="1:7" ht="13.5" customHeight="1">
      <c r="A18" s="56"/>
      <c r="B18" s="57"/>
      <c r="C18" s="58"/>
      <c r="D18" s="59"/>
      <c r="E18" s="87"/>
      <c r="F18" s="87"/>
      <c r="G18" s="61"/>
    </row>
    <row r="19" spans="1:7" ht="17.25" customHeight="1">
      <c r="A19" s="21">
        <v>700</v>
      </c>
      <c r="B19" s="9"/>
      <c r="C19" s="33"/>
      <c r="D19" s="43" t="s">
        <v>6</v>
      </c>
      <c r="E19" s="77">
        <f>E20</f>
        <v>8398374</v>
      </c>
      <c r="F19" s="77">
        <f>F20</f>
        <v>6941799</v>
      </c>
      <c r="G19" s="53">
        <f>(F19*100)/E19</f>
        <v>82.65646421557315</v>
      </c>
    </row>
    <row r="20" spans="1:7" ht="12.75">
      <c r="A20" s="21"/>
      <c r="B20" s="9">
        <v>70005</v>
      </c>
      <c r="C20" s="31"/>
      <c r="D20" s="44" t="s">
        <v>7</v>
      </c>
      <c r="E20" s="73">
        <f>SUM(E21:E25)</f>
        <v>8398374</v>
      </c>
      <c r="F20" s="73">
        <f>SUM(F21:F25)</f>
        <v>6941799</v>
      </c>
      <c r="G20" s="50">
        <f>(F20*100)/E20</f>
        <v>82.65646421557315</v>
      </c>
    </row>
    <row r="21" spans="1:7" ht="12.75">
      <c r="A21" s="21"/>
      <c r="B21" s="9"/>
      <c r="C21" s="32" t="s">
        <v>60</v>
      </c>
      <c r="D21" s="42" t="s">
        <v>58</v>
      </c>
      <c r="E21" s="86">
        <v>295000</v>
      </c>
      <c r="F21" s="86">
        <v>378080</v>
      </c>
      <c r="G21" s="52">
        <f>(F21*100)/E21</f>
        <v>128.1627118644068</v>
      </c>
    </row>
    <row r="22" spans="1:7" ht="12.75">
      <c r="A22" s="21"/>
      <c r="B22" s="9"/>
      <c r="C22" s="32" t="s">
        <v>59</v>
      </c>
      <c r="D22" s="41" t="s">
        <v>33</v>
      </c>
      <c r="E22" s="86"/>
      <c r="F22" s="86">
        <v>1211</v>
      </c>
      <c r="G22" s="52"/>
    </row>
    <row r="23" spans="1:7" ht="28.5" customHeight="1">
      <c r="A23" s="21"/>
      <c r="B23" s="9"/>
      <c r="C23" s="32" t="s">
        <v>61</v>
      </c>
      <c r="D23" s="41" t="s">
        <v>40</v>
      </c>
      <c r="E23" s="86">
        <v>465700</v>
      </c>
      <c r="F23" s="86">
        <v>484345</v>
      </c>
      <c r="G23" s="52">
        <f>(F23*100)/E23</f>
        <v>104.0036504187245</v>
      </c>
    </row>
    <row r="24" spans="1:7" ht="15" customHeight="1">
      <c r="A24" s="21"/>
      <c r="B24" s="9"/>
      <c r="C24" s="32" t="s">
        <v>109</v>
      </c>
      <c r="D24" s="42" t="s">
        <v>110</v>
      </c>
      <c r="E24" s="86">
        <v>7635674</v>
      </c>
      <c r="F24" s="86">
        <v>6072123</v>
      </c>
      <c r="G24" s="52">
        <f>(F24*100)/E24</f>
        <v>79.5230781198883</v>
      </c>
    </row>
    <row r="25" spans="1:7" ht="15" customHeight="1">
      <c r="A25" s="21"/>
      <c r="B25" s="9"/>
      <c r="C25" s="32" t="s">
        <v>62</v>
      </c>
      <c r="D25" s="42" t="s">
        <v>34</v>
      </c>
      <c r="E25" s="86">
        <v>2000</v>
      </c>
      <c r="F25" s="86">
        <v>6040</v>
      </c>
      <c r="G25" s="52">
        <f>(F25*100)/E25</f>
        <v>302</v>
      </c>
    </row>
    <row r="26" spans="1:7" ht="15" customHeight="1">
      <c r="A26" s="62"/>
      <c r="B26" s="57"/>
      <c r="C26" s="58"/>
      <c r="D26" s="59"/>
      <c r="E26" s="87"/>
      <c r="F26" s="87"/>
      <c r="G26" s="63"/>
    </row>
    <row r="27" spans="1:7" ht="15" customHeight="1">
      <c r="A27" s="21">
        <v>710</v>
      </c>
      <c r="B27" s="9"/>
      <c r="C27" s="32"/>
      <c r="D27" s="43" t="s">
        <v>120</v>
      </c>
      <c r="E27" s="77">
        <f>SUM(E28)</f>
        <v>0</v>
      </c>
      <c r="F27" s="77">
        <f>SUM(F28)</f>
        <v>1171</v>
      </c>
      <c r="G27" s="52"/>
    </row>
    <row r="28" spans="1:7" ht="15" customHeight="1">
      <c r="A28" s="21"/>
      <c r="B28" s="9">
        <v>71013</v>
      </c>
      <c r="C28" s="32"/>
      <c r="D28" s="44" t="s">
        <v>121</v>
      </c>
      <c r="E28" s="73">
        <f>SUM(E29)</f>
        <v>0</v>
      </c>
      <c r="F28" s="73">
        <f>SUM(F29)</f>
        <v>1171</v>
      </c>
      <c r="G28" s="50"/>
    </row>
    <row r="29" spans="1:7" ht="28.5" customHeight="1">
      <c r="A29" s="21"/>
      <c r="B29" s="9"/>
      <c r="C29" s="32" t="s">
        <v>114</v>
      </c>
      <c r="D29" s="48" t="s">
        <v>138</v>
      </c>
      <c r="E29" s="86"/>
      <c r="F29" s="86">
        <v>1171</v>
      </c>
      <c r="G29" s="52"/>
    </row>
    <row r="30" spans="1:7" ht="14.25" customHeight="1">
      <c r="A30" s="62"/>
      <c r="B30" s="57"/>
      <c r="C30" s="58"/>
      <c r="D30" s="60"/>
      <c r="E30" s="87"/>
      <c r="F30" s="87"/>
      <c r="G30" s="61"/>
    </row>
    <row r="31" spans="1:7" ht="18" customHeight="1">
      <c r="A31" s="21">
        <v>750</v>
      </c>
      <c r="B31" s="9"/>
      <c r="C31" s="30"/>
      <c r="D31" s="43" t="s">
        <v>8</v>
      </c>
      <c r="E31" s="77">
        <f>E32++E36</f>
        <v>488790</v>
      </c>
      <c r="F31" s="77">
        <f>F32++F36</f>
        <v>574956</v>
      </c>
      <c r="G31" s="53">
        <f>(F31*100)/E31</f>
        <v>117.62842938685326</v>
      </c>
    </row>
    <row r="32" spans="1:7" ht="12.75">
      <c r="A32" s="21"/>
      <c r="B32" s="9">
        <v>75011</v>
      </c>
      <c r="C32" s="34"/>
      <c r="D32" s="44" t="s">
        <v>9</v>
      </c>
      <c r="E32" s="73">
        <f>SUM(E33:E34)</f>
        <v>233790</v>
      </c>
      <c r="F32" s="73">
        <f>SUM(F33:F34)</f>
        <v>235760</v>
      </c>
      <c r="G32" s="50">
        <f>(F32*100)/E32</f>
        <v>100.84263655417254</v>
      </c>
    </row>
    <row r="33" spans="1:7" ht="24" customHeight="1">
      <c r="A33" s="21"/>
      <c r="B33" s="9"/>
      <c r="C33" s="32" t="s">
        <v>63</v>
      </c>
      <c r="D33" s="41" t="s">
        <v>39</v>
      </c>
      <c r="E33" s="86">
        <v>229549</v>
      </c>
      <c r="F33" s="86">
        <v>229549</v>
      </c>
      <c r="G33" s="52">
        <f>(F33*100)/E33</f>
        <v>100</v>
      </c>
    </row>
    <row r="34" spans="1:7" ht="40.5" customHeight="1">
      <c r="A34" s="21"/>
      <c r="B34" s="9"/>
      <c r="C34" s="37">
        <v>2360</v>
      </c>
      <c r="D34" s="48" t="s">
        <v>111</v>
      </c>
      <c r="E34" s="86">
        <v>4241</v>
      </c>
      <c r="F34" s="86">
        <v>6211</v>
      </c>
      <c r="G34" s="52">
        <f>(F34*100)/E34</f>
        <v>146.45130865361944</v>
      </c>
    </row>
    <row r="35" spans="1:7" ht="12.75" customHeight="1">
      <c r="A35" s="21"/>
      <c r="B35" s="9"/>
      <c r="C35" s="32"/>
      <c r="D35" s="41"/>
      <c r="E35" s="86"/>
      <c r="F35" s="86"/>
      <c r="G35" s="51"/>
    </row>
    <row r="36" spans="1:7" ht="14.25" customHeight="1">
      <c r="A36" s="21"/>
      <c r="B36" s="9">
        <v>75023</v>
      </c>
      <c r="C36" s="32"/>
      <c r="D36" s="40" t="s">
        <v>35</v>
      </c>
      <c r="E36" s="73">
        <f>SUM(E37:E38)</f>
        <v>255000</v>
      </c>
      <c r="F36" s="73">
        <f>SUM(F37:F38)</f>
        <v>339196</v>
      </c>
      <c r="G36" s="50">
        <f>(F36*100)/E36</f>
        <v>133.0180392156863</v>
      </c>
    </row>
    <row r="37" spans="1:7" ht="12.75" customHeight="1">
      <c r="A37" s="21"/>
      <c r="B37" s="9"/>
      <c r="C37" s="32" t="s">
        <v>59</v>
      </c>
      <c r="D37" s="41" t="s">
        <v>33</v>
      </c>
      <c r="E37" s="86">
        <v>5000</v>
      </c>
      <c r="F37" s="86">
        <v>3353</v>
      </c>
      <c r="G37" s="52">
        <f>(F37*100)/E37</f>
        <v>67.06</v>
      </c>
    </row>
    <row r="38" spans="1:7" ht="12.75" customHeight="1">
      <c r="A38" s="21"/>
      <c r="B38" s="9"/>
      <c r="C38" s="32" t="s">
        <v>64</v>
      </c>
      <c r="D38" s="41" t="s">
        <v>57</v>
      </c>
      <c r="E38" s="86">
        <v>250000</v>
      </c>
      <c r="F38" s="86">
        <v>335843</v>
      </c>
      <c r="G38" s="52">
        <f>(F38*100)/E38</f>
        <v>134.3372</v>
      </c>
    </row>
    <row r="39" spans="1:7" ht="13.5" customHeight="1">
      <c r="A39" s="62"/>
      <c r="B39" s="57"/>
      <c r="C39" s="65"/>
      <c r="D39" s="59"/>
      <c r="E39" s="87"/>
      <c r="F39" s="87"/>
      <c r="G39" s="61"/>
    </row>
    <row r="40" spans="1:8" ht="25.5" customHeight="1">
      <c r="A40" s="21">
        <v>751</v>
      </c>
      <c r="B40" s="9"/>
      <c r="C40" s="35"/>
      <c r="D40" s="45" t="s">
        <v>46</v>
      </c>
      <c r="E40" s="88">
        <f>E41+E44+E47</f>
        <v>145171</v>
      </c>
      <c r="F40" s="88">
        <f>F41+F44+F47</f>
        <v>143146</v>
      </c>
      <c r="G40" s="54">
        <f>(F40*100)/E40</f>
        <v>98.60509330375902</v>
      </c>
      <c r="H40" s="16"/>
    </row>
    <row r="41" spans="1:7" ht="13.5" customHeight="1">
      <c r="A41" s="21"/>
      <c r="B41" s="9">
        <v>75101</v>
      </c>
      <c r="C41" s="35"/>
      <c r="D41" s="44" t="s">
        <v>47</v>
      </c>
      <c r="E41" s="73">
        <f>E42</f>
        <v>5028</v>
      </c>
      <c r="F41" s="73">
        <f>F42</f>
        <v>5028</v>
      </c>
      <c r="G41" s="50">
        <f>(F41*100)/E41</f>
        <v>100</v>
      </c>
    </row>
    <row r="42" spans="1:7" ht="27.75" customHeight="1">
      <c r="A42" s="21"/>
      <c r="B42" s="9"/>
      <c r="C42" s="32" t="s">
        <v>63</v>
      </c>
      <c r="D42" s="41" t="s">
        <v>39</v>
      </c>
      <c r="E42" s="86">
        <v>5028</v>
      </c>
      <c r="F42" s="86">
        <v>5028</v>
      </c>
      <c r="G42" s="52">
        <f>(F42*100)/E42</f>
        <v>100</v>
      </c>
    </row>
    <row r="43" spans="1:7" ht="12.75">
      <c r="A43" s="21"/>
      <c r="B43" s="9"/>
      <c r="C43" s="32"/>
      <c r="D43" s="41"/>
      <c r="E43" s="86"/>
      <c r="F43" s="86"/>
      <c r="G43" s="52"/>
    </row>
    <row r="44" spans="1:7" ht="12.75">
      <c r="A44" s="21"/>
      <c r="B44" s="108">
        <v>75107</v>
      </c>
      <c r="C44" s="109"/>
      <c r="D44" s="110" t="s">
        <v>122</v>
      </c>
      <c r="E44" s="73">
        <f>SUM(E45:E45)</f>
        <v>86229</v>
      </c>
      <c r="F44" s="73">
        <f>SUM(F45:F45)</f>
        <v>84879</v>
      </c>
      <c r="G44" s="50">
        <f>(F44*100)/E44</f>
        <v>98.43440141947605</v>
      </c>
    </row>
    <row r="45" spans="1:7" ht="25.5">
      <c r="A45" s="21"/>
      <c r="B45" s="108"/>
      <c r="C45" s="32" t="s">
        <v>63</v>
      </c>
      <c r="D45" s="41" t="s">
        <v>39</v>
      </c>
      <c r="E45" s="86">
        <v>86229</v>
      </c>
      <c r="F45" s="86">
        <v>84879</v>
      </c>
      <c r="G45" s="52">
        <f>(F45*100)/E45</f>
        <v>98.43440141947605</v>
      </c>
    </row>
    <row r="46" spans="1:7" ht="12.75">
      <c r="A46" s="21"/>
      <c r="B46" s="9"/>
      <c r="C46" s="32"/>
      <c r="D46" s="41"/>
      <c r="E46" s="86"/>
      <c r="F46" s="86"/>
      <c r="G46" s="52"/>
    </row>
    <row r="47" spans="1:7" ht="12.75">
      <c r="A47" s="21"/>
      <c r="B47" s="9">
        <v>75108</v>
      </c>
      <c r="C47" s="32"/>
      <c r="D47" s="40" t="s">
        <v>123</v>
      </c>
      <c r="E47" s="73">
        <f>SUM(E48:E48)</f>
        <v>53914</v>
      </c>
      <c r="F47" s="73">
        <f>SUM(F48:F48)</f>
        <v>53239</v>
      </c>
      <c r="G47" s="50">
        <f>(F47*100)/E47</f>
        <v>98.74800608376303</v>
      </c>
    </row>
    <row r="48" spans="1:7" ht="25.5">
      <c r="A48" s="21"/>
      <c r="B48" s="9"/>
      <c r="C48" s="32" t="s">
        <v>63</v>
      </c>
      <c r="D48" s="41" t="s">
        <v>39</v>
      </c>
      <c r="E48" s="86">
        <v>53914</v>
      </c>
      <c r="F48" s="86">
        <v>53239</v>
      </c>
      <c r="G48" s="52">
        <f>(F48*100)/E48</f>
        <v>98.74800608376303</v>
      </c>
    </row>
    <row r="49" spans="1:7" ht="14.25" customHeight="1">
      <c r="A49" s="62"/>
      <c r="B49" s="57"/>
      <c r="C49" s="58"/>
      <c r="D49" s="60"/>
      <c r="E49" s="87"/>
      <c r="F49" s="87"/>
      <c r="G49" s="61"/>
    </row>
    <row r="50" spans="1:7" ht="21.75" customHeight="1">
      <c r="A50" s="21">
        <v>754</v>
      </c>
      <c r="B50" s="9"/>
      <c r="C50" s="32"/>
      <c r="D50" s="46" t="s">
        <v>83</v>
      </c>
      <c r="E50" s="77">
        <f>E54+E58</f>
        <v>40500</v>
      </c>
      <c r="F50" s="77">
        <f>SUM(F54+F58+F51)</f>
        <v>71540</v>
      </c>
      <c r="G50" s="53">
        <f>(F50*100)/E50</f>
        <v>176.64197530864197</v>
      </c>
    </row>
    <row r="51" spans="1:7" ht="13.5" customHeight="1">
      <c r="A51" s="21"/>
      <c r="B51" s="9">
        <v>75412</v>
      </c>
      <c r="C51" s="32"/>
      <c r="D51" s="40" t="s">
        <v>124</v>
      </c>
      <c r="E51" s="73"/>
      <c r="F51" s="73">
        <f>SUM(F52)</f>
        <v>35450</v>
      </c>
      <c r="G51" s="50"/>
    </row>
    <row r="52" spans="1:7" ht="26.25" customHeight="1">
      <c r="A52" s="21"/>
      <c r="B52" s="9"/>
      <c r="C52" s="37">
        <v>6290</v>
      </c>
      <c r="D52" s="41" t="s">
        <v>92</v>
      </c>
      <c r="E52" s="77"/>
      <c r="F52" s="74">
        <v>35450</v>
      </c>
      <c r="G52" s="53"/>
    </row>
    <row r="53" spans="1:7" ht="15.75" customHeight="1">
      <c r="A53" s="21"/>
      <c r="B53" s="9"/>
      <c r="C53" s="32"/>
      <c r="D53" s="46"/>
      <c r="E53" s="77"/>
      <c r="F53" s="77"/>
      <c r="G53" s="53"/>
    </row>
    <row r="54" spans="1:7" ht="15.75" customHeight="1">
      <c r="A54" s="21"/>
      <c r="B54" s="9">
        <v>75414</v>
      </c>
      <c r="C54" s="32"/>
      <c r="D54" s="40" t="s">
        <v>84</v>
      </c>
      <c r="E54" s="73">
        <f>E56</f>
        <v>500</v>
      </c>
      <c r="F54" s="73">
        <f>F56</f>
        <v>500</v>
      </c>
      <c r="G54" s="114">
        <f>(F54*100)/E54</f>
        <v>100</v>
      </c>
    </row>
    <row r="55" spans="1:7" ht="15.75" customHeight="1">
      <c r="A55" s="21"/>
      <c r="B55" s="9"/>
      <c r="C55" s="32" t="s">
        <v>63</v>
      </c>
      <c r="D55" s="115" t="s">
        <v>39</v>
      </c>
      <c r="E55" s="86"/>
      <c r="F55" s="86"/>
      <c r="G55" s="80"/>
    </row>
    <row r="56" spans="1:7" ht="15.75" customHeight="1">
      <c r="A56" s="21"/>
      <c r="B56" s="9"/>
      <c r="C56" s="32"/>
      <c r="D56" s="115"/>
      <c r="E56" s="86">
        <v>500</v>
      </c>
      <c r="F56" s="78">
        <v>500</v>
      </c>
      <c r="G56" s="84">
        <f>(F56*100)/E56</f>
        <v>100</v>
      </c>
    </row>
    <row r="57" spans="1:9" ht="13.5" customHeight="1">
      <c r="A57" s="70"/>
      <c r="B57" s="9"/>
      <c r="C57" s="33"/>
      <c r="D57" s="46"/>
      <c r="E57" s="74"/>
      <c r="F57" s="74"/>
      <c r="G57" s="80"/>
      <c r="I57" s="71"/>
    </row>
    <row r="58" spans="1:7" ht="12.75">
      <c r="A58" s="21"/>
      <c r="B58" s="9">
        <v>75416</v>
      </c>
      <c r="C58" s="31"/>
      <c r="D58" s="44" t="s">
        <v>11</v>
      </c>
      <c r="E58" s="73">
        <f>E59</f>
        <v>40000</v>
      </c>
      <c r="F58" s="73">
        <f>SUM(F59:F59)</f>
        <v>35590</v>
      </c>
      <c r="G58" s="50">
        <f>(F58*100)/E58</f>
        <v>88.975</v>
      </c>
    </row>
    <row r="59" spans="1:7" ht="12.75">
      <c r="A59" s="21"/>
      <c r="B59" s="9"/>
      <c r="C59" s="32" t="s">
        <v>65</v>
      </c>
      <c r="D59" s="42" t="s">
        <v>10</v>
      </c>
      <c r="E59" s="86">
        <v>40000</v>
      </c>
      <c r="F59" s="86">
        <v>35590</v>
      </c>
      <c r="G59" s="51">
        <f>(F59*100)/E59</f>
        <v>88.975</v>
      </c>
    </row>
    <row r="60" spans="1:9" ht="12.75">
      <c r="A60" s="62"/>
      <c r="B60" s="57"/>
      <c r="C60" s="58"/>
      <c r="D60" s="59"/>
      <c r="E60" s="87"/>
      <c r="F60" s="89"/>
      <c r="G60" s="64"/>
      <c r="I60" s="72"/>
    </row>
    <row r="61" spans="1:7" ht="28.5" customHeight="1">
      <c r="A61" s="21">
        <v>756</v>
      </c>
      <c r="B61" s="9"/>
      <c r="C61" s="32"/>
      <c r="D61" s="46" t="s">
        <v>12</v>
      </c>
      <c r="E61" s="77">
        <f>E62+E66+E88+E94+E75</f>
        <v>23824069</v>
      </c>
      <c r="F61" s="77">
        <f>F62+F66+F88+F94+F75</f>
        <v>25099809</v>
      </c>
      <c r="G61" s="53">
        <f>(F61*100)/E61</f>
        <v>105.35483674094463</v>
      </c>
    </row>
    <row r="62" spans="1:7" ht="12.75">
      <c r="A62" s="22"/>
      <c r="B62" s="9">
        <v>75601</v>
      </c>
      <c r="C62" s="31"/>
      <c r="D62" s="44" t="s">
        <v>13</v>
      </c>
      <c r="E62" s="73">
        <f>E63</f>
        <v>175000</v>
      </c>
      <c r="F62" s="73">
        <f>SUM(F63+F64)</f>
        <v>152924</v>
      </c>
      <c r="G62" s="50">
        <f>(F62*100)/E62</f>
        <v>87.38514285714285</v>
      </c>
    </row>
    <row r="63" spans="1:7" ht="25.5">
      <c r="A63" s="21"/>
      <c r="B63" s="9"/>
      <c r="C63" s="32" t="s">
        <v>66</v>
      </c>
      <c r="D63" s="41" t="s">
        <v>43</v>
      </c>
      <c r="E63" s="86">
        <v>175000</v>
      </c>
      <c r="F63" s="86">
        <v>151826</v>
      </c>
      <c r="G63" s="52">
        <f>(F63*100)/E63</f>
        <v>86.75771428571429</v>
      </c>
    </row>
    <row r="64" spans="1:7" ht="12.75">
      <c r="A64" s="21"/>
      <c r="B64" s="9"/>
      <c r="C64" s="32" t="s">
        <v>67</v>
      </c>
      <c r="D64" s="41" t="s">
        <v>93</v>
      </c>
      <c r="E64" s="86"/>
      <c r="F64" s="86">
        <v>1098</v>
      </c>
      <c r="G64" s="51"/>
    </row>
    <row r="65" spans="1:7" ht="12.75">
      <c r="A65" s="21"/>
      <c r="B65" s="9"/>
      <c r="C65" s="32"/>
      <c r="D65" s="41"/>
      <c r="E65" s="86"/>
      <c r="F65" s="86"/>
      <c r="G65" s="51"/>
    </row>
    <row r="66" spans="1:7" s="7" customFormat="1" ht="24.75" customHeight="1">
      <c r="A66" s="23"/>
      <c r="B66" s="10">
        <v>75615</v>
      </c>
      <c r="C66" s="36"/>
      <c r="D66" s="40" t="s">
        <v>16</v>
      </c>
      <c r="E66" s="90">
        <f>SUM(E67:E73)</f>
        <v>5894860</v>
      </c>
      <c r="F66" s="90">
        <f>SUM(F67:F73)</f>
        <v>5828141</v>
      </c>
      <c r="G66" s="50">
        <f aca="true" t="shared" si="0" ref="G66:G71">(F66*100)/E66</f>
        <v>98.86818346830968</v>
      </c>
    </row>
    <row r="67" spans="1:7" ht="12.75">
      <c r="A67" s="21"/>
      <c r="B67" s="9"/>
      <c r="C67" s="32" t="s">
        <v>68</v>
      </c>
      <c r="D67" s="42" t="s">
        <v>17</v>
      </c>
      <c r="E67" s="86">
        <v>5350000</v>
      </c>
      <c r="F67" s="86">
        <v>5466019</v>
      </c>
      <c r="G67" s="52">
        <f t="shared" si="0"/>
        <v>102.16857943925234</v>
      </c>
    </row>
    <row r="68" spans="1:7" ht="12.75">
      <c r="A68" s="21"/>
      <c r="B68" s="9"/>
      <c r="C68" s="32" t="s">
        <v>69</v>
      </c>
      <c r="D68" s="42" t="s">
        <v>18</v>
      </c>
      <c r="E68" s="86">
        <v>1000</v>
      </c>
      <c r="F68" s="86">
        <v>687</v>
      </c>
      <c r="G68" s="52">
        <f t="shared" si="0"/>
        <v>68.7</v>
      </c>
    </row>
    <row r="69" spans="1:7" ht="12.75">
      <c r="A69" s="21"/>
      <c r="B69" s="9"/>
      <c r="C69" s="32" t="s">
        <v>70</v>
      </c>
      <c r="D69" s="42" t="s">
        <v>20</v>
      </c>
      <c r="E69" s="86">
        <v>40000</v>
      </c>
      <c r="F69" s="86">
        <v>53349</v>
      </c>
      <c r="G69" s="52">
        <f t="shared" si="0"/>
        <v>133.3725</v>
      </c>
    </row>
    <row r="70" spans="1:7" ht="12.75">
      <c r="A70" s="21"/>
      <c r="B70" s="9"/>
      <c r="C70" s="32" t="s">
        <v>71</v>
      </c>
      <c r="D70" s="42" t="s">
        <v>19</v>
      </c>
      <c r="E70" s="86">
        <v>262500</v>
      </c>
      <c r="F70" s="86">
        <v>251894</v>
      </c>
      <c r="G70" s="52">
        <f t="shared" si="0"/>
        <v>95.95961904761904</v>
      </c>
    </row>
    <row r="71" spans="1:7" ht="12.75">
      <c r="A71" s="21"/>
      <c r="B71" s="9"/>
      <c r="C71" s="32" t="s">
        <v>72</v>
      </c>
      <c r="D71" s="42" t="s">
        <v>36</v>
      </c>
      <c r="E71" s="86">
        <v>141360</v>
      </c>
      <c r="F71" s="86">
        <v>35175</v>
      </c>
      <c r="G71" s="52">
        <f t="shared" si="0"/>
        <v>24.88327674023769</v>
      </c>
    </row>
    <row r="72" spans="1:7" ht="12.75">
      <c r="A72" s="21"/>
      <c r="B72" s="9"/>
      <c r="C72" s="32" t="s">
        <v>59</v>
      </c>
      <c r="D72" s="42" t="s">
        <v>33</v>
      </c>
      <c r="E72" s="86"/>
      <c r="F72" s="86">
        <v>70</v>
      </c>
      <c r="G72" s="52"/>
    </row>
    <row r="73" spans="1:7" ht="12.75">
      <c r="A73" s="21"/>
      <c r="B73" s="9"/>
      <c r="C73" s="32" t="s">
        <v>67</v>
      </c>
      <c r="D73" s="42" t="s">
        <v>90</v>
      </c>
      <c r="E73" s="86">
        <v>100000</v>
      </c>
      <c r="F73" s="86">
        <v>20947</v>
      </c>
      <c r="G73" s="52">
        <f>(F73*100)/E73</f>
        <v>20.947</v>
      </c>
    </row>
    <row r="74" spans="1:7" ht="12.75">
      <c r="A74" s="21"/>
      <c r="B74" s="9"/>
      <c r="C74" s="32"/>
      <c r="D74" s="42"/>
      <c r="E74" s="86"/>
      <c r="F74" s="86"/>
      <c r="G74" s="52"/>
    </row>
    <row r="75" spans="1:7" ht="38.25" customHeight="1">
      <c r="A75" s="21"/>
      <c r="B75" s="10">
        <v>75616</v>
      </c>
      <c r="C75" s="36"/>
      <c r="D75" s="40" t="s">
        <v>112</v>
      </c>
      <c r="E75" s="73">
        <f>SUM(E76:E86)</f>
        <v>5550500</v>
      </c>
      <c r="F75" s="73">
        <f>SUM(F76:F86)</f>
        <v>6079404</v>
      </c>
      <c r="G75" s="50">
        <f aca="true" t="shared" si="1" ref="G75:G86">(F75*100)/E75</f>
        <v>109.52894333843798</v>
      </c>
    </row>
    <row r="76" spans="1:7" ht="12.75">
      <c r="A76" s="21"/>
      <c r="B76" s="9"/>
      <c r="C76" s="32" t="s">
        <v>68</v>
      </c>
      <c r="D76" s="42" t="s">
        <v>17</v>
      </c>
      <c r="E76" s="86">
        <v>3050000</v>
      </c>
      <c r="F76" s="86">
        <v>3165860</v>
      </c>
      <c r="G76" s="52">
        <f t="shared" si="1"/>
        <v>103.79868852459016</v>
      </c>
    </row>
    <row r="77" spans="1:7" ht="12.75">
      <c r="A77" s="21"/>
      <c r="B77" s="9"/>
      <c r="C77" s="32" t="s">
        <v>69</v>
      </c>
      <c r="D77" s="42" t="s">
        <v>18</v>
      </c>
      <c r="E77" s="86">
        <v>132000</v>
      </c>
      <c r="F77" s="86">
        <v>160598</v>
      </c>
      <c r="G77" s="52">
        <f t="shared" si="1"/>
        <v>121.66515151515152</v>
      </c>
    </row>
    <row r="78" spans="1:7" ht="12.75">
      <c r="A78" s="21"/>
      <c r="B78" s="9"/>
      <c r="C78" s="32" t="s">
        <v>70</v>
      </c>
      <c r="D78" s="42" t="s">
        <v>20</v>
      </c>
      <c r="E78" s="86">
        <v>30000</v>
      </c>
      <c r="F78" s="86">
        <v>36166</v>
      </c>
      <c r="G78" s="52">
        <f t="shared" si="1"/>
        <v>120.55333333333333</v>
      </c>
    </row>
    <row r="79" spans="1:7" ht="12.75">
      <c r="A79" s="21"/>
      <c r="B79" s="9"/>
      <c r="C79" s="32" t="s">
        <v>71</v>
      </c>
      <c r="D79" s="42" t="s">
        <v>19</v>
      </c>
      <c r="E79" s="86">
        <v>1287500</v>
      </c>
      <c r="F79" s="86">
        <v>1352839</v>
      </c>
      <c r="G79" s="52">
        <f t="shared" si="1"/>
        <v>105.07487378640776</v>
      </c>
    </row>
    <row r="80" spans="1:7" ht="12.75">
      <c r="A80" s="21"/>
      <c r="B80" s="9"/>
      <c r="C80" s="32" t="s">
        <v>73</v>
      </c>
      <c r="D80" s="42" t="s">
        <v>21</v>
      </c>
      <c r="E80" s="86">
        <v>150000</v>
      </c>
      <c r="F80" s="86">
        <v>103426</v>
      </c>
      <c r="G80" s="52">
        <f t="shared" si="1"/>
        <v>68.95066666666666</v>
      </c>
    </row>
    <row r="81" spans="1:7" ht="12.75">
      <c r="A81" s="21"/>
      <c r="B81" s="9"/>
      <c r="C81" s="32" t="s">
        <v>85</v>
      </c>
      <c r="D81" s="42" t="s">
        <v>86</v>
      </c>
      <c r="E81" s="86">
        <v>1000</v>
      </c>
      <c r="F81" s="86">
        <v>300</v>
      </c>
      <c r="G81" s="52">
        <f t="shared" si="1"/>
        <v>30</v>
      </c>
    </row>
    <row r="82" spans="1:7" ht="12.75">
      <c r="A82" s="21"/>
      <c r="B82" s="9"/>
      <c r="C82" s="32" t="s">
        <v>74</v>
      </c>
      <c r="D82" s="42" t="s">
        <v>87</v>
      </c>
      <c r="E82" s="86">
        <v>250000</v>
      </c>
      <c r="F82" s="86">
        <v>239909</v>
      </c>
      <c r="G82" s="52">
        <f t="shared" si="1"/>
        <v>95.9636</v>
      </c>
    </row>
    <row r="83" spans="1:7" ht="12.75">
      <c r="A83" s="21"/>
      <c r="B83" s="9"/>
      <c r="C83" s="32" t="s">
        <v>88</v>
      </c>
      <c r="D83" s="42" t="s">
        <v>89</v>
      </c>
      <c r="E83" s="86">
        <v>50000</v>
      </c>
      <c r="F83" s="86">
        <v>60619</v>
      </c>
      <c r="G83" s="52">
        <f t="shared" si="1"/>
        <v>121.238</v>
      </c>
    </row>
    <row r="84" spans="1:7" ht="12.75">
      <c r="A84" s="21"/>
      <c r="B84" s="9"/>
      <c r="C84" s="32" t="s">
        <v>72</v>
      </c>
      <c r="D84" s="42" t="s">
        <v>36</v>
      </c>
      <c r="E84" s="86">
        <v>500000</v>
      </c>
      <c r="F84" s="86">
        <v>797000</v>
      </c>
      <c r="G84" s="52">
        <f t="shared" si="1"/>
        <v>159.4</v>
      </c>
    </row>
    <row r="85" spans="1:7" ht="12.75">
      <c r="A85" s="21"/>
      <c r="B85" s="9"/>
      <c r="C85" s="32" t="s">
        <v>59</v>
      </c>
      <c r="D85" s="42" t="s">
        <v>33</v>
      </c>
      <c r="E85" s="86"/>
      <c r="F85" s="86">
        <v>5372</v>
      </c>
      <c r="G85" s="52"/>
    </row>
    <row r="86" spans="1:7" ht="12.75">
      <c r="A86" s="21"/>
      <c r="B86" s="9"/>
      <c r="C86" s="32" t="s">
        <v>67</v>
      </c>
      <c r="D86" s="42" t="s">
        <v>90</v>
      </c>
      <c r="E86" s="86">
        <v>100000</v>
      </c>
      <c r="F86" s="86">
        <v>157315</v>
      </c>
      <c r="G86" s="52">
        <f t="shared" si="1"/>
        <v>157.315</v>
      </c>
    </row>
    <row r="87" spans="1:7" ht="12.75">
      <c r="A87" s="21"/>
      <c r="B87" s="9"/>
      <c r="C87" s="32"/>
      <c r="D87" s="42"/>
      <c r="E87" s="86"/>
      <c r="F87" s="86"/>
      <c r="G87" s="51"/>
    </row>
    <row r="88" spans="1:7" ht="12.75">
      <c r="A88" s="22"/>
      <c r="B88" s="9">
        <v>75618</v>
      </c>
      <c r="C88" s="34"/>
      <c r="D88" s="40" t="s">
        <v>55</v>
      </c>
      <c r="E88" s="73">
        <f>SUM(E89:E92)</f>
        <v>1107000</v>
      </c>
      <c r="F88" s="73">
        <f>SUM(F89:F92)</f>
        <v>1212353</v>
      </c>
      <c r="G88" s="50">
        <f>(F88*100)/E88</f>
        <v>109.51698283649503</v>
      </c>
    </row>
    <row r="89" spans="1:7" ht="12.75">
      <c r="A89" s="21"/>
      <c r="B89" s="9"/>
      <c r="C89" s="32" t="s">
        <v>75</v>
      </c>
      <c r="D89" s="42" t="s">
        <v>22</v>
      </c>
      <c r="E89" s="86">
        <v>650000</v>
      </c>
      <c r="F89" s="86">
        <v>732878</v>
      </c>
      <c r="G89" s="52">
        <f>(F89*100)/E89</f>
        <v>112.75046153846154</v>
      </c>
    </row>
    <row r="90" spans="1:7" ht="12.75">
      <c r="A90" s="21"/>
      <c r="B90" s="9"/>
      <c r="C90" s="32" t="s">
        <v>76</v>
      </c>
      <c r="D90" s="42" t="s">
        <v>5</v>
      </c>
      <c r="E90" s="86">
        <v>9000</v>
      </c>
      <c r="F90" s="86">
        <v>10544</v>
      </c>
      <c r="G90" s="52">
        <f>(F90*100)/E90</f>
        <v>117.15555555555555</v>
      </c>
    </row>
    <row r="91" spans="1:7" ht="12.75">
      <c r="A91" s="21"/>
      <c r="B91" s="9"/>
      <c r="C91" s="32" t="s">
        <v>77</v>
      </c>
      <c r="D91" s="42" t="s">
        <v>29</v>
      </c>
      <c r="E91" s="86">
        <v>400000</v>
      </c>
      <c r="F91" s="86">
        <v>419197</v>
      </c>
      <c r="G91" s="52">
        <f>(F91*100)/E91</f>
        <v>104.79925</v>
      </c>
    </row>
    <row r="92" spans="1:7" ht="25.5">
      <c r="A92" s="21"/>
      <c r="B92" s="9"/>
      <c r="C92" s="32" t="s">
        <v>99</v>
      </c>
      <c r="D92" s="41" t="s">
        <v>106</v>
      </c>
      <c r="E92" s="86">
        <v>48000</v>
      </c>
      <c r="F92" s="86">
        <v>49734</v>
      </c>
      <c r="G92" s="52">
        <f>(F92*100)/E92</f>
        <v>103.6125</v>
      </c>
    </row>
    <row r="93" spans="1:7" ht="12.75">
      <c r="A93" s="21"/>
      <c r="B93" s="9"/>
      <c r="C93" s="32"/>
      <c r="D93" s="42"/>
      <c r="E93" s="86"/>
      <c r="F93" s="86"/>
      <c r="G93" s="51"/>
    </row>
    <row r="94" spans="1:7" ht="12.75">
      <c r="A94" s="22"/>
      <c r="B94" s="9">
        <v>75621</v>
      </c>
      <c r="C94" s="31"/>
      <c r="D94" s="44" t="s">
        <v>23</v>
      </c>
      <c r="E94" s="73">
        <f>SUM(E95:E96)</f>
        <v>11096709</v>
      </c>
      <c r="F94" s="73">
        <f>SUM(F95:F96)</f>
        <v>11826987</v>
      </c>
      <c r="G94" s="50">
        <f>(F94*100)/E94</f>
        <v>106.58103226821574</v>
      </c>
    </row>
    <row r="95" spans="1:7" ht="12.75">
      <c r="A95" s="21"/>
      <c r="B95" s="9"/>
      <c r="C95" s="32" t="s">
        <v>78</v>
      </c>
      <c r="D95" s="42" t="s">
        <v>24</v>
      </c>
      <c r="E95" s="86">
        <v>10716709</v>
      </c>
      <c r="F95" s="86">
        <v>11112756</v>
      </c>
      <c r="G95" s="52">
        <f>(F95*100)/E95</f>
        <v>103.69560281985822</v>
      </c>
    </row>
    <row r="96" spans="1:7" ht="12.75">
      <c r="A96" s="21"/>
      <c r="B96" s="9"/>
      <c r="C96" s="32" t="s">
        <v>79</v>
      </c>
      <c r="D96" s="42" t="s">
        <v>25</v>
      </c>
      <c r="E96" s="86">
        <v>380000</v>
      </c>
      <c r="F96" s="86">
        <v>714231</v>
      </c>
      <c r="G96" s="52">
        <f>(F96*100)/E96</f>
        <v>187.95552631578948</v>
      </c>
    </row>
    <row r="97" spans="1:7" ht="12.75">
      <c r="A97" s="62"/>
      <c r="B97" s="57"/>
      <c r="C97" s="58"/>
      <c r="D97" s="60"/>
      <c r="E97" s="87"/>
      <c r="F97" s="87"/>
      <c r="G97" s="61"/>
    </row>
    <row r="98" spans="1:7" ht="17.25" customHeight="1">
      <c r="A98" s="21">
        <v>758</v>
      </c>
      <c r="B98" s="24"/>
      <c r="C98" s="33"/>
      <c r="D98" s="43" t="s">
        <v>26</v>
      </c>
      <c r="E98" s="77">
        <f>E99++E102+E105</f>
        <v>17860056</v>
      </c>
      <c r="F98" s="77">
        <f>F99+F102+F105</f>
        <v>18029246</v>
      </c>
      <c r="G98" s="53">
        <f>(F98*100)/E98</f>
        <v>100.94730945972398</v>
      </c>
    </row>
    <row r="99" spans="1:7" ht="12.75">
      <c r="A99" s="25"/>
      <c r="B99" s="9">
        <v>75801</v>
      </c>
      <c r="C99" s="31"/>
      <c r="D99" s="44" t="s">
        <v>27</v>
      </c>
      <c r="E99" s="73">
        <f>SUM(E100)</f>
        <v>16618769</v>
      </c>
      <c r="F99" s="73">
        <f>SUM(F100)</f>
        <v>16618769</v>
      </c>
      <c r="G99" s="50">
        <f>(F99*100)/E99</f>
        <v>100</v>
      </c>
    </row>
    <row r="100" spans="1:7" ht="12.75">
      <c r="A100" s="21"/>
      <c r="B100" s="9"/>
      <c r="C100" s="32" t="s">
        <v>80</v>
      </c>
      <c r="D100" s="42" t="s">
        <v>28</v>
      </c>
      <c r="E100" s="86">
        <v>16618769</v>
      </c>
      <c r="F100" s="86">
        <v>16618769</v>
      </c>
      <c r="G100" s="52">
        <f>(F100*100)/E100</f>
        <v>100</v>
      </c>
    </row>
    <row r="101" spans="1:7" ht="12.75">
      <c r="A101" s="21"/>
      <c r="B101" s="6"/>
      <c r="C101" s="32"/>
      <c r="D101" s="42"/>
      <c r="E101" s="86"/>
      <c r="F101" s="86"/>
      <c r="G101" s="51"/>
    </row>
    <row r="102" spans="1:7" ht="12.75">
      <c r="A102" s="21"/>
      <c r="B102" s="5">
        <v>75807</v>
      </c>
      <c r="C102" s="31"/>
      <c r="D102" s="44" t="s">
        <v>113</v>
      </c>
      <c r="E102" s="73">
        <f>SUM(E103)</f>
        <v>1091287</v>
      </c>
      <c r="F102" s="73">
        <f>SUM(F103)</f>
        <v>1091287</v>
      </c>
      <c r="G102" s="50">
        <f>(F102*100)/E102</f>
        <v>100</v>
      </c>
    </row>
    <row r="103" spans="1:7" ht="12.75">
      <c r="A103" s="21"/>
      <c r="B103" s="6"/>
      <c r="C103" s="32" t="s">
        <v>80</v>
      </c>
      <c r="D103" s="42" t="s">
        <v>28</v>
      </c>
      <c r="E103" s="86">
        <v>1091287</v>
      </c>
      <c r="F103" s="86">
        <v>1091287</v>
      </c>
      <c r="G103" s="52">
        <f>(F103*100)/E103</f>
        <v>100</v>
      </c>
    </row>
    <row r="104" spans="1:7" ht="12.75">
      <c r="A104" s="21"/>
      <c r="B104" s="6"/>
      <c r="C104" s="32"/>
      <c r="D104" s="42"/>
      <c r="E104" s="86"/>
      <c r="F104" s="86"/>
      <c r="G104" s="51"/>
    </row>
    <row r="105" spans="1:7" ht="12.75">
      <c r="A105" s="21"/>
      <c r="B105" s="5">
        <v>75814</v>
      </c>
      <c r="C105" s="32"/>
      <c r="D105" s="44" t="s">
        <v>37</v>
      </c>
      <c r="E105" s="73">
        <f>SUM(E106:E106)</f>
        <v>150000</v>
      </c>
      <c r="F105" s="73">
        <f>SUM(F106:F106)</f>
        <v>319190</v>
      </c>
      <c r="G105" s="50">
        <f>(F105*100)/E105</f>
        <v>212.79333333333332</v>
      </c>
    </row>
    <row r="106" spans="1:7" ht="12.75">
      <c r="A106" s="21"/>
      <c r="B106" s="6"/>
      <c r="C106" s="32" t="s">
        <v>62</v>
      </c>
      <c r="D106" s="42" t="s">
        <v>34</v>
      </c>
      <c r="E106" s="86">
        <v>150000</v>
      </c>
      <c r="F106" s="86">
        <v>319190</v>
      </c>
      <c r="G106" s="52">
        <f>(F106*100)/E106</f>
        <v>212.79333333333332</v>
      </c>
    </row>
    <row r="107" spans="1:7" ht="12.75">
      <c r="A107" s="62"/>
      <c r="B107" s="66"/>
      <c r="C107" s="58"/>
      <c r="D107" s="59"/>
      <c r="E107" s="87"/>
      <c r="F107" s="87"/>
      <c r="G107" s="61"/>
    </row>
    <row r="108" spans="1:7" ht="17.25" customHeight="1">
      <c r="A108" s="21">
        <v>801</v>
      </c>
      <c r="B108" s="6"/>
      <c r="C108" s="32"/>
      <c r="D108" s="43" t="s">
        <v>41</v>
      </c>
      <c r="E108" s="77">
        <f>E109+E119</f>
        <v>294074</v>
      </c>
      <c r="F108" s="77">
        <f>F109+F119+F125</f>
        <v>290017</v>
      </c>
      <c r="G108" s="53">
        <f aca="true" t="shared" si="2" ref="G108:G117">(F108*100)/E108</f>
        <v>98.62041526962601</v>
      </c>
    </row>
    <row r="109" spans="1:7" ht="12.75">
      <c r="A109" s="21"/>
      <c r="B109" s="5">
        <v>80101</v>
      </c>
      <c r="C109" s="31"/>
      <c r="D109" s="44" t="s">
        <v>42</v>
      </c>
      <c r="E109" s="73">
        <f>SUM(E110:E117)</f>
        <v>166762</v>
      </c>
      <c r="F109" s="73">
        <f>SUM(F110:F117)</f>
        <v>183018</v>
      </c>
      <c r="G109" s="50">
        <f t="shared" si="2"/>
        <v>109.74802413019752</v>
      </c>
    </row>
    <row r="110" spans="1:7" ht="25.5">
      <c r="A110" s="21"/>
      <c r="B110" s="5"/>
      <c r="C110" s="38" t="s">
        <v>114</v>
      </c>
      <c r="D110" s="48" t="s">
        <v>138</v>
      </c>
      <c r="E110" s="74">
        <v>28390</v>
      </c>
      <c r="F110" s="74">
        <v>28390</v>
      </c>
      <c r="G110" s="52">
        <f t="shared" si="2"/>
        <v>100</v>
      </c>
    </row>
    <row r="111" spans="1:7" ht="25.5">
      <c r="A111" s="21"/>
      <c r="B111" s="5"/>
      <c r="C111" s="38" t="s">
        <v>61</v>
      </c>
      <c r="D111" s="41" t="s">
        <v>40</v>
      </c>
      <c r="E111" s="74">
        <v>11500</v>
      </c>
      <c r="F111" s="74">
        <v>18241</v>
      </c>
      <c r="G111" s="52">
        <f t="shared" si="2"/>
        <v>158.61739130434782</v>
      </c>
    </row>
    <row r="112" spans="1:7" ht="12.75">
      <c r="A112" s="21"/>
      <c r="B112" s="5"/>
      <c r="C112" s="38" t="s">
        <v>81</v>
      </c>
      <c r="D112" s="41" t="s">
        <v>4</v>
      </c>
      <c r="E112" s="74">
        <v>4100</v>
      </c>
      <c r="F112" s="74">
        <v>14469</v>
      </c>
      <c r="G112" s="52">
        <f t="shared" si="2"/>
        <v>352.9024390243902</v>
      </c>
    </row>
    <row r="113" spans="1:7" ht="12.75">
      <c r="A113" s="21"/>
      <c r="B113" s="5"/>
      <c r="C113" s="38" t="s">
        <v>64</v>
      </c>
      <c r="D113" s="41" t="s">
        <v>57</v>
      </c>
      <c r="E113" s="74">
        <v>735</v>
      </c>
      <c r="F113" s="74">
        <v>982</v>
      </c>
      <c r="G113" s="52">
        <f t="shared" si="2"/>
        <v>133.60544217687075</v>
      </c>
    </row>
    <row r="114" spans="1:7" ht="12.75">
      <c r="A114" s="21"/>
      <c r="B114" s="5"/>
      <c r="C114" s="32" t="s">
        <v>82</v>
      </c>
      <c r="D114" s="41" t="s">
        <v>91</v>
      </c>
      <c r="E114" s="74">
        <v>18587</v>
      </c>
      <c r="F114" s="74">
        <v>16385</v>
      </c>
      <c r="G114" s="52">
        <f t="shared" si="2"/>
        <v>88.15301016839727</v>
      </c>
    </row>
    <row r="115" spans="1:7" ht="12.75">
      <c r="A115" s="21"/>
      <c r="B115" s="5"/>
      <c r="C115" s="32" t="s">
        <v>125</v>
      </c>
      <c r="D115" s="41" t="s">
        <v>91</v>
      </c>
      <c r="E115" s="74"/>
      <c r="F115" s="74">
        <v>1101</v>
      </c>
      <c r="G115" s="52"/>
    </row>
    <row r="116" spans="1:7" ht="12.75">
      <c r="A116" s="21"/>
      <c r="B116" s="6"/>
      <c r="C116" s="32" t="s">
        <v>100</v>
      </c>
      <c r="D116" s="47" t="s">
        <v>98</v>
      </c>
      <c r="E116" s="86">
        <v>3450</v>
      </c>
      <c r="F116" s="86">
        <v>3450</v>
      </c>
      <c r="G116" s="52">
        <f t="shared" si="2"/>
        <v>100</v>
      </c>
    </row>
    <row r="117" spans="1:7" ht="25.5">
      <c r="A117" s="21"/>
      <c r="B117" s="6"/>
      <c r="C117" s="32" t="s">
        <v>126</v>
      </c>
      <c r="D117" s="48" t="s">
        <v>127</v>
      </c>
      <c r="E117" s="86">
        <v>100000</v>
      </c>
      <c r="F117" s="86">
        <v>100000</v>
      </c>
      <c r="G117" s="52">
        <f t="shared" si="2"/>
        <v>100</v>
      </c>
    </row>
    <row r="118" spans="1:7" ht="12.75">
      <c r="A118" s="21"/>
      <c r="B118" s="6"/>
      <c r="C118" s="32"/>
      <c r="D118" s="47"/>
      <c r="E118" s="86"/>
      <c r="F118" s="86"/>
      <c r="G118" s="52"/>
    </row>
    <row r="119" spans="1:7" ht="12.75">
      <c r="A119" s="21"/>
      <c r="B119" s="5">
        <v>80104</v>
      </c>
      <c r="C119" s="32"/>
      <c r="D119" s="40" t="s">
        <v>48</v>
      </c>
      <c r="E119" s="73">
        <f>SUM(E120:E123)</f>
        <v>127312</v>
      </c>
      <c r="F119" s="73">
        <f>SUM(F120:F123)</f>
        <v>105633</v>
      </c>
      <c r="G119" s="50">
        <f>(F119*100)/E119</f>
        <v>82.97175443006158</v>
      </c>
    </row>
    <row r="120" spans="1:7" ht="25.5">
      <c r="A120" s="21"/>
      <c r="B120" s="5"/>
      <c r="C120" s="32" t="s">
        <v>61</v>
      </c>
      <c r="D120" s="41" t="s">
        <v>40</v>
      </c>
      <c r="E120" s="74">
        <v>22000</v>
      </c>
      <c r="F120" s="74">
        <v>14054</v>
      </c>
      <c r="G120" s="52">
        <f>(F120*100)/E120</f>
        <v>63.88181818181818</v>
      </c>
    </row>
    <row r="121" spans="1:7" ht="12.75">
      <c r="A121" s="21"/>
      <c r="B121" s="6"/>
      <c r="C121" s="32" t="s">
        <v>81</v>
      </c>
      <c r="D121" s="48" t="s">
        <v>4</v>
      </c>
      <c r="E121" s="74">
        <v>100000</v>
      </c>
      <c r="F121" s="74">
        <v>80387</v>
      </c>
      <c r="G121" s="52">
        <f>(F121*100)/E121</f>
        <v>80.387</v>
      </c>
    </row>
    <row r="122" spans="1:7" ht="12.75">
      <c r="A122" s="21"/>
      <c r="B122" s="6"/>
      <c r="C122" s="32" t="s">
        <v>64</v>
      </c>
      <c r="D122" s="48" t="s">
        <v>57</v>
      </c>
      <c r="E122" s="74">
        <v>0</v>
      </c>
      <c r="F122" s="74">
        <v>5880</v>
      </c>
      <c r="G122" s="52"/>
    </row>
    <row r="123" spans="1:7" ht="12.75">
      <c r="A123" s="21"/>
      <c r="B123" s="6"/>
      <c r="C123" s="32" t="s">
        <v>100</v>
      </c>
      <c r="D123" s="47" t="s">
        <v>98</v>
      </c>
      <c r="E123" s="74">
        <v>5312</v>
      </c>
      <c r="F123" s="74">
        <v>5312</v>
      </c>
      <c r="G123" s="52">
        <f>(F123*100)/E123</f>
        <v>100</v>
      </c>
    </row>
    <row r="124" spans="1:7" ht="12.75">
      <c r="A124" s="21"/>
      <c r="B124" s="6"/>
      <c r="C124" s="32"/>
      <c r="D124" s="40"/>
      <c r="E124" s="73"/>
      <c r="F124" s="74"/>
      <c r="G124" s="50"/>
    </row>
    <row r="125" spans="1:7" ht="12.75">
      <c r="A125" s="21"/>
      <c r="B125" s="5">
        <v>80114</v>
      </c>
      <c r="C125" s="32"/>
      <c r="D125" s="40" t="s">
        <v>95</v>
      </c>
      <c r="E125" s="73"/>
      <c r="F125" s="73">
        <f>SUM(F126:F128)</f>
        <v>1366</v>
      </c>
      <c r="G125" s="50"/>
    </row>
    <row r="126" spans="1:7" ht="25.5">
      <c r="A126" s="21"/>
      <c r="B126" s="5"/>
      <c r="C126" s="32" t="s">
        <v>61</v>
      </c>
      <c r="D126" s="41" t="s">
        <v>40</v>
      </c>
      <c r="E126" s="73"/>
      <c r="F126" s="74">
        <v>400</v>
      </c>
      <c r="G126" s="50"/>
    </row>
    <row r="127" spans="1:7" ht="12.75">
      <c r="A127" s="21"/>
      <c r="B127" s="5"/>
      <c r="C127" s="32" t="s">
        <v>81</v>
      </c>
      <c r="D127" s="48" t="s">
        <v>4</v>
      </c>
      <c r="E127" s="73"/>
      <c r="F127" s="74">
        <v>5</v>
      </c>
      <c r="G127" s="50"/>
    </row>
    <row r="128" spans="1:7" ht="12.75">
      <c r="A128" s="21"/>
      <c r="B128" s="5"/>
      <c r="C128" s="32" t="s">
        <v>64</v>
      </c>
      <c r="D128" s="48" t="s">
        <v>57</v>
      </c>
      <c r="E128" s="73"/>
      <c r="F128" s="74">
        <v>961</v>
      </c>
      <c r="G128" s="50"/>
    </row>
    <row r="129" spans="1:7" ht="12.75">
      <c r="A129" s="62"/>
      <c r="B129" s="83"/>
      <c r="C129" s="58"/>
      <c r="D129" s="111"/>
      <c r="E129" s="103"/>
      <c r="F129" s="104"/>
      <c r="G129" s="105"/>
    </row>
    <row r="130" spans="1:7" ht="12.75">
      <c r="A130" s="21">
        <v>851</v>
      </c>
      <c r="B130" s="5"/>
      <c r="C130" s="32"/>
      <c r="D130" s="46" t="s">
        <v>128</v>
      </c>
      <c r="E130" s="112"/>
      <c r="F130" s="77">
        <f>SUM(F131)</f>
        <v>1706</v>
      </c>
      <c r="G130" s="113"/>
    </row>
    <row r="131" spans="1:7" ht="12.75">
      <c r="A131" s="21"/>
      <c r="B131" s="5">
        <v>85154</v>
      </c>
      <c r="C131" s="32"/>
      <c r="D131" s="40" t="s">
        <v>129</v>
      </c>
      <c r="E131" s="73"/>
      <c r="F131" s="73">
        <f>SUM(F132:F133)</f>
        <v>1706</v>
      </c>
      <c r="G131" s="50"/>
    </row>
    <row r="132" spans="1:7" ht="25.5">
      <c r="A132" s="21"/>
      <c r="B132" s="5"/>
      <c r="C132" s="32" t="s">
        <v>130</v>
      </c>
      <c r="D132" s="48" t="s">
        <v>131</v>
      </c>
      <c r="E132" s="74"/>
      <c r="F132" s="74">
        <v>6</v>
      </c>
      <c r="G132" s="52"/>
    </row>
    <row r="133" spans="1:7" ht="25.5">
      <c r="A133" s="21"/>
      <c r="B133" s="5"/>
      <c r="C133" s="37">
        <v>2910</v>
      </c>
      <c r="D133" s="48" t="s">
        <v>102</v>
      </c>
      <c r="E133" s="73"/>
      <c r="F133" s="74">
        <v>1700</v>
      </c>
      <c r="G133" s="50"/>
    </row>
    <row r="134" spans="1:7" ht="12.75">
      <c r="A134" s="62"/>
      <c r="B134" s="66"/>
      <c r="C134" s="58"/>
      <c r="D134" s="60"/>
      <c r="E134" s="103"/>
      <c r="F134" s="104"/>
      <c r="G134" s="105"/>
    </row>
    <row r="135" spans="1:7" ht="12.75">
      <c r="A135" s="21"/>
      <c r="B135" s="6"/>
      <c r="C135" s="35"/>
      <c r="D135" s="43"/>
      <c r="E135" s="86"/>
      <c r="F135" s="86"/>
      <c r="G135" s="51"/>
    </row>
    <row r="136" spans="1:7" ht="12.75">
      <c r="A136" s="21">
        <v>852</v>
      </c>
      <c r="B136" s="6"/>
      <c r="C136" s="35"/>
      <c r="D136" s="43" t="s">
        <v>116</v>
      </c>
      <c r="E136" s="91">
        <f>E137+E141+E144+E149+E153+E157</f>
        <v>8585727</v>
      </c>
      <c r="F136" s="91">
        <f>F137+F141+F144+F149+F153+F157</f>
        <v>8395116</v>
      </c>
      <c r="G136" s="50">
        <f>(F136*100)/E136</f>
        <v>97.77990844572626</v>
      </c>
    </row>
    <row r="137" spans="1:7" ht="25.5">
      <c r="A137" s="21"/>
      <c r="B137" s="5">
        <v>85212</v>
      </c>
      <c r="C137" s="35"/>
      <c r="D137" s="40" t="s">
        <v>115</v>
      </c>
      <c r="E137" s="79">
        <f>SUM(E138:E139)</f>
        <v>6907000</v>
      </c>
      <c r="F137" s="79">
        <f>SUM(F138:F139)</f>
        <v>6722223</v>
      </c>
      <c r="G137" s="50">
        <f aca="true" t="shared" si="3" ref="G137:G160">(F137*100)/E137</f>
        <v>97.32478644853047</v>
      </c>
    </row>
    <row r="138" spans="1:7" ht="25.5">
      <c r="A138" s="21"/>
      <c r="B138" s="6"/>
      <c r="C138" s="32" t="s">
        <v>63</v>
      </c>
      <c r="D138" s="41" t="s">
        <v>39</v>
      </c>
      <c r="E138" s="75">
        <v>6902000</v>
      </c>
      <c r="F138" s="75">
        <v>6717223</v>
      </c>
      <c r="G138" s="52">
        <f t="shared" si="3"/>
        <v>97.32284844972472</v>
      </c>
    </row>
    <row r="139" spans="1:7" ht="38.25">
      <c r="A139" s="21"/>
      <c r="B139" s="6"/>
      <c r="C139" s="32" t="s">
        <v>132</v>
      </c>
      <c r="D139" s="41" t="s">
        <v>133</v>
      </c>
      <c r="E139" s="75">
        <v>5000</v>
      </c>
      <c r="F139" s="75">
        <v>5000</v>
      </c>
      <c r="G139" s="52">
        <f t="shared" si="3"/>
        <v>100</v>
      </c>
    </row>
    <row r="140" spans="1:7" ht="12.75">
      <c r="A140" s="21"/>
      <c r="B140" s="6"/>
      <c r="C140" s="32"/>
      <c r="D140" s="47"/>
      <c r="E140" s="75"/>
      <c r="F140" s="75"/>
      <c r="G140" s="50"/>
    </row>
    <row r="141" spans="1:7" ht="25.5">
      <c r="A141" s="21"/>
      <c r="B141" s="5">
        <v>85213</v>
      </c>
      <c r="C141" s="31"/>
      <c r="D141" s="40" t="s">
        <v>56</v>
      </c>
      <c r="E141" s="79">
        <f>SUM(E142)</f>
        <v>44200</v>
      </c>
      <c r="F141" s="79">
        <f>SUM(F142)</f>
        <v>43406</v>
      </c>
      <c r="G141" s="50">
        <f t="shared" si="3"/>
        <v>98.20361990950227</v>
      </c>
    </row>
    <row r="142" spans="1:7" ht="25.5">
      <c r="A142" s="21"/>
      <c r="B142" s="6"/>
      <c r="C142" s="32" t="s">
        <v>63</v>
      </c>
      <c r="D142" s="41" t="s">
        <v>39</v>
      </c>
      <c r="E142" s="75">
        <v>44200</v>
      </c>
      <c r="F142" s="75">
        <v>43406</v>
      </c>
      <c r="G142" s="52">
        <f t="shared" si="3"/>
        <v>98.20361990950227</v>
      </c>
    </row>
    <row r="143" spans="1:7" ht="12.75">
      <c r="A143" s="21"/>
      <c r="B143" s="6"/>
      <c r="C143" s="32"/>
      <c r="D143" s="43"/>
      <c r="E143" s="75"/>
      <c r="F143" s="75"/>
      <c r="G143" s="50"/>
    </row>
    <row r="144" spans="1:7" ht="12.75">
      <c r="A144" s="21"/>
      <c r="B144" s="5">
        <v>85214</v>
      </c>
      <c r="C144" s="34"/>
      <c r="D144" s="44" t="s">
        <v>119</v>
      </c>
      <c r="E144" s="79">
        <f>SUM(E145:E147)</f>
        <v>575000</v>
      </c>
      <c r="F144" s="79">
        <f>SUM(F145:F147)</f>
        <v>575421</v>
      </c>
      <c r="G144" s="50">
        <f t="shared" si="3"/>
        <v>100.07321739130435</v>
      </c>
    </row>
    <row r="145" spans="1:7" ht="15" customHeight="1">
      <c r="A145" s="21"/>
      <c r="B145" s="5"/>
      <c r="C145" s="38" t="s">
        <v>64</v>
      </c>
      <c r="D145" s="47" t="s">
        <v>94</v>
      </c>
      <c r="E145" s="79"/>
      <c r="F145" s="75">
        <v>421</v>
      </c>
      <c r="G145" s="52"/>
    </row>
    <row r="146" spans="1:7" ht="30" customHeight="1">
      <c r="A146" s="21"/>
      <c r="B146" s="6"/>
      <c r="C146" s="37">
        <v>2010</v>
      </c>
      <c r="D146" s="41" t="s">
        <v>39</v>
      </c>
      <c r="E146" s="78">
        <v>467000</v>
      </c>
      <c r="F146" s="78">
        <v>467000</v>
      </c>
      <c r="G146" s="52">
        <f t="shared" si="3"/>
        <v>100</v>
      </c>
    </row>
    <row r="147" spans="1:7" ht="21.75" customHeight="1">
      <c r="A147" s="21"/>
      <c r="B147" s="6"/>
      <c r="C147" s="37">
        <v>2030</v>
      </c>
      <c r="D147" s="48" t="s">
        <v>45</v>
      </c>
      <c r="E147" s="78">
        <v>108000</v>
      </c>
      <c r="F147" s="78">
        <v>108000</v>
      </c>
      <c r="G147" s="52">
        <f t="shared" si="3"/>
        <v>100</v>
      </c>
    </row>
    <row r="148" spans="1:7" ht="15.75" customHeight="1">
      <c r="A148" s="21"/>
      <c r="B148" s="6"/>
      <c r="C148" s="37"/>
      <c r="D148" s="48"/>
      <c r="E148" s="78"/>
      <c r="F148" s="78"/>
      <c r="G148" s="50"/>
    </row>
    <row r="149" spans="1:7" ht="12.75">
      <c r="A149" s="21"/>
      <c r="B149" s="5">
        <v>85219</v>
      </c>
      <c r="C149" s="34"/>
      <c r="D149" s="44" t="s">
        <v>30</v>
      </c>
      <c r="E149" s="79">
        <f>SUM(E150:E151)</f>
        <v>607460</v>
      </c>
      <c r="F149" s="79">
        <f>SUM(F150:F151)</f>
        <v>606704</v>
      </c>
      <c r="G149" s="50">
        <f t="shared" si="3"/>
        <v>99.87554736114312</v>
      </c>
    </row>
    <row r="150" spans="1:7" ht="15.75" customHeight="1">
      <c r="A150" s="21"/>
      <c r="B150" s="5"/>
      <c r="C150" s="38" t="s">
        <v>64</v>
      </c>
      <c r="D150" s="47" t="s">
        <v>57</v>
      </c>
      <c r="E150" s="75">
        <v>12460</v>
      </c>
      <c r="F150" s="75">
        <v>11704</v>
      </c>
      <c r="G150" s="52">
        <f t="shared" si="3"/>
        <v>93.93258426966293</v>
      </c>
    </row>
    <row r="151" spans="1:7" ht="20.25" customHeight="1">
      <c r="A151" s="21"/>
      <c r="B151" s="6"/>
      <c r="C151" s="37">
        <v>2030</v>
      </c>
      <c r="D151" s="48" t="s">
        <v>45</v>
      </c>
      <c r="E151" s="78">
        <v>595000</v>
      </c>
      <c r="F151" s="92">
        <v>595000</v>
      </c>
      <c r="G151" s="52">
        <f t="shared" si="3"/>
        <v>100</v>
      </c>
    </row>
    <row r="152" spans="1:7" ht="24.75" customHeight="1">
      <c r="A152" s="21"/>
      <c r="B152" s="6"/>
      <c r="C152" s="37"/>
      <c r="D152" s="41"/>
      <c r="E152" s="78"/>
      <c r="F152" s="92"/>
      <c r="G152" s="50"/>
    </row>
    <row r="153" spans="1:7" ht="12.75">
      <c r="A153" s="21"/>
      <c r="B153" s="5">
        <v>85228</v>
      </c>
      <c r="C153" s="34"/>
      <c r="D153" s="40" t="s">
        <v>38</v>
      </c>
      <c r="E153" s="79">
        <f>E154+E155</f>
        <v>125000</v>
      </c>
      <c r="F153" s="79">
        <f>SUM(F154:F155)</f>
        <v>124268</v>
      </c>
      <c r="G153" s="50">
        <f t="shared" si="3"/>
        <v>99.4144</v>
      </c>
    </row>
    <row r="154" spans="1:7" ht="12.75">
      <c r="A154" s="21"/>
      <c r="B154" s="6"/>
      <c r="C154" s="32" t="s">
        <v>81</v>
      </c>
      <c r="D154" s="41" t="s">
        <v>4</v>
      </c>
      <c r="E154" s="78">
        <v>27000</v>
      </c>
      <c r="F154" s="92">
        <v>26268</v>
      </c>
      <c r="G154" s="52">
        <f t="shared" si="3"/>
        <v>97.28888888888889</v>
      </c>
    </row>
    <row r="155" spans="1:7" ht="25.5">
      <c r="A155" s="21"/>
      <c r="B155" s="6"/>
      <c r="C155" s="32" t="s">
        <v>63</v>
      </c>
      <c r="D155" s="41" t="s">
        <v>39</v>
      </c>
      <c r="E155" s="78">
        <v>98000</v>
      </c>
      <c r="F155" s="92">
        <v>98000</v>
      </c>
      <c r="G155" s="52">
        <f t="shared" si="3"/>
        <v>100</v>
      </c>
    </row>
    <row r="156" spans="1:7" ht="12.75">
      <c r="A156" s="21"/>
      <c r="B156" s="6"/>
      <c r="C156" s="32"/>
      <c r="D156" s="41"/>
      <c r="E156" s="78"/>
      <c r="F156" s="92"/>
      <c r="G156" s="50"/>
    </row>
    <row r="157" spans="1:7" ht="12.75">
      <c r="A157" s="21"/>
      <c r="B157" s="5">
        <v>85295</v>
      </c>
      <c r="C157" s="32"/>
      <c r="D157" s="40" t="s">
        <v>3</v>
      </c>
      <c r="E157" s="79">
        <f>SUM(E159:E160)</f>
        <v>327067</v>
      </c>
      <c r="F157" s="79">
        <f>SUM(F158:F160)</f>
        <v>323094</v>
      </c>
      <c r="G157" s="50">
        <f t="shared" si="3"/>
        <v>98.78526418134511</v>
      </c>
    </row>
    <row r="158" spans="1:7" ht="38.25">
      <c r="A158" s="21"/>
      <c r="B158" s="5"/>
      <c r="C158" s="32" t="s">
        <v>134</v>
      </c>
      <c r="D158" s="48" t="s">
        <v>135</v>
      </c>
      <c r="E158" s="75"/>
      <c r="F158" s="75">
        <v>19000</v>
      </c>
      <c r="G158" s="50"/>
    </row>
    <row r="159" spans="1:7" ht="12.75">
      <c r="A159" s="21"/>
      <c r="B159" s="5"/>
      <c r="C159" s="37">
        <v>2030</v>
      </c>
      <c r="D159" s="48" t="s">
        <v>45</v>
      </c>
      <c r="E159" s="78">
        <v>316326</v>
      </c>
      <c r="F159" s="75">
        <v>293353</v>
      </c>
      <c r="G159" s="52">
        <f t="shared" si="3"/>
        <v>92.73755555977061</v>
      </c>
    </row>
    <row r="160" spans="1:7" ht="12.75">
      <c r="A160" s="21"/>
      <c r="B160" s="5"/>
      <c r="C160" s="32" t="s">
        <v>100</v>
      </c>
      <c r="D160" s="47" t="s">
        <v>98</v>
      </c>
      <c r="E160" s="78">
        <v>10741</v>
      </c>
      <c r="F160" s="75">
        <v>10741</v>
      </c>
      <c r="G160" s="52">
        <f t="shared" si="3"/>
        <v>100</v>
      </c>
    </row>
    <row r="161" spans="1:7" ht="12.75">
      <c r="A161" s="62"/>
      <c r="B161" s="83"/>
      <c r="C161" s="68"/>
      <c r="D161" s="106"/>
      <c r="E161" s="93"/>
      <c r="F161" s="94"/>
      <c r="G161" s="63"/>
    </row>
    <row r="162" spans="1:7" ht="12.75">
      <c r="A162" s="21">
        <v>854</v>
      </c>
      <c r="B162" s="5"/>
      <c r="C162" s="37"/>
      <c r="D162" s="46" t="s">
        <v>104</v>
      </c>
      <c r="E162" s="91">
        <f>SUM(E163+E166)</f>
        <v>101952</v>
      </c>
      <c r="F162" s="91">
        <f>SUM(F163+F166)</f>
        <v>96270</v>
      </c>
      <c r="G162" s="53">
        <f>(F162*100)/E162</f>
        <v>94.4267890772128</v>
      </c>
    </row>
    <row r="163" spans="1:7" ht="12.75">
      <c r="A163" s="21"/>
      <c r="B163" s="5">
        <v>85401</v>
      </c>
      <c r="C163" s="37"/>
      <c r="D163" s="40" t="s">
        <v>105</v>
      </c>
      <c r="E163" s="79">
        <f>SUM(E164)</f>
        <v>1517</v>
      </c>
      <c r="F163" s="79">
        <f>SUM(F164)</f>
        <v>1517</v>
      </c>
      <c r="G163" s="50">
        <f>(F163*100)/E163</f>
        <v>100</v>
      </c>
    </row>
    <row r="164" spans="1:7" ht="12.75">
      <c r="A164" s="21"/>
      <c r="B164" s="5"/>
      <c r="C164" s="37">
        <v>2390</v>
      </c>
      <c r="D164" s="47" t="s">
        <v>98</v>
      </c>
      <c r="E164" s="78">
        <v>1517</v>
      </c>
      <c r="F164" s="75">
        <v>1517</v>
      </c>
      <c r="G164" s="52">
        <f>(F164*100)/E164</f>
        <v>100</v>
      </c>
    </row>
    <row r="165" spans="1:7" ht="12.75">
      <c r="A165" s="21"/>
      <c r="B165" s="5"/>
      <c r="C165" s="37"/>
      <c r="D165" s="47"/>
      <c r="E165" s="78"/>
      <c r="F165" s="75"/>
      <c r="G165" s="52"/>
    </row>
    <row r="166" spans="1:7" ht="12.75">
      <c r="A166" s="21"/>
      <c r="B166" s="5">
        <v>85415</v>
      </c>
      <c r="C166" s="37"/>
      <c r="D166" s="44" t="s">
        <v>117</v>
      </c>
      <c r="E166" s="79">
        <f>SUM(E167)</f>
        <v>100435</v>
      </c>
      <c r="F166" s="79">
        <f>SUM(F167)</f>
        <v>94753</v>
      </c>
      <c r="G166" s="50">
        <f>(F166*100)/E166</f>
        <v>94.34260964803107</v>
      </c>
    </row>
    <row r="167" spans="1:7" ht="12.75">
      <c r="A167" s="21"/>
      <c r="B167" s="5"/>
      <c r="C167" s="37">
        <v>2030</v>
      </c>
      <c r="D167" s="48" t="s">
        <v>45</v>
      </c>
      <c r="E167" s="78">
        <v>100435</v>
      </c>
      <c r="F167" s="75">
        <v>94753</v>
      </c>
      <c r="G167" s="52">
        <f>(F167*100)/E167</f>
        <v>94.34260964803107</v>
      </c>
    </row>
    <row r="168" spans="1:7" ht="12.75">
      <c r="A168" s="62"/>
      <c r="B168" s="66"/>
      <c r="C168" s="68"/>
      <c r="D168" s="82"/>
      <c r="E168" s="93"/>
      <c r="F168" s="93"/>
      <c r="G168" s="67"/>
    </row>
    <row r="169" spans="1:7" ht="12.75">
      <c r="A169" s="21">
        <v>900</v>
      </c>
      <c r="B169" s="6"/>
      <c r="C169" s="37"/>
      <c r="D169" s="43" t="s">
        <v>44</v>
      </c>
      <c r="E169" s="91">
        <f>(E170+E173)</f>
        <v>437852</v>
      </c>
      <c r="F169" s="91">
        <f>(F170+F173)</f>
        <v>438065</v>
      </c>
      <c r="G169" s="53">
        <f>(F169*100)/E169</f>
        <v>100.04864657464167</v>
      </c>
    </row>
    <row r="170" spans="1:7" ht="12.75">
      <c r="A170" s="21"/>
      <c r="B170" s="5">
        <v>90001</v>
      </c>
      <c r="C170" s="34"/>
      <c r="D170" s="44" t="s">
        <v>103</v>
      </c>
      <c r="E170" s="79">
        <f>SUM(E171)</f>
        <v>421328</v>
      </c>
      <c r="F170" s="79">
        <f>SUM(F171)</f>
        <v>421328</v>
      </c>
      <c r="G170" s="50">
        <f>(F170*100)/E170</f>
        <v>100</v>
      </c>
    </row>
    <row r="171" spans="1:7" ht="25.5">
      <c r="A171" s="21"/>
      <c r="B171" s="6"/>
      <c r="C171" s="37">
        <v>6291</v>
      </c>
      <c r="D171" s="41" t="s">
        <v>92</v>
      </c>
      <c r="E171" s="75">
        <v>421328</v>
      </c>
      <c r="F171" s="75">
        <v>421328</v>
      </c>
      <c r="G171" s="52">
        <f>(F171*100)/E171</f>
        <v>100</v>
      </c>
    </row>
    <row r="172" spans="1:7" ht="12.75">
      <c r="A172" s="21"/>
      <c r="B172" s="6"/>
      <c r="C172" s="76"/>
      <c r="D172" s="47"/>
      <c r="E172" s="75"/>
      <c r="F172" s="75"/>
      <c r="G172" s="52"/>
    </row>
    <row r="173" spans="1:7" ht="12.75">
      <c r="A173" s="21"/>
      <c r="B173" s="5">
        <v>90095</v>
      </c>
      <c r="C173" s="34"/>
      <c r="D173" s="44" t="s">
        <v>3</v>
      </c>
      <c r="E173" s="79">
        <f>SUM(E174:E176)</f>
        <v>16524</v>
      </c>
      <c r="F173" s="79">
        <f>SUM(F174:F176)</f>
        <v>16737</v>
      </c>
      <c r="G173" s="50">
        <f>(F173*100)/E173</f>
        <v>101.28903413217138</v>
      </c>
    </row>
    <row r="174" spans="1:7" ht="25.5">
      <c r="A174" s="21"/>
      <c r="B174" s="5"/>
      <c r="C174" s="38" t="s">
        <v>114</v>
      </c>
      <c r="D174" s="48" t="s">
        <v>138</v>
      </c>
      <c r="E174" s="79"/>
      <c r="F174" s="75">
        <v>574</v>
      </c>
      <c r="G174" s="50"/>
    </row>
    <row r="175" spans="1:7" ht="12.75">
      <c r="A175" s="21"/>
      <c r="B175" s="6"/>
      <c r="C175" s="37">
        <v>2390</v>
      </c>
      <c r="D175" s="47" t="s">
        <v>98</v>
      </c>
      <c r="E175" s="75">
        <v>11524</v>
      </c>
      <c r="F175" s="75">
        <v>11524</v>
      </c>
      <c r="G175" s="52">
        <f>(F175*100)/E175</f>
        <v>100</v>
      </c>
    </row>
    <row r="176" spans="1:7" ht="38.25">
      <c r="A176" s="21"/>
      <c r="B176" s="6"/>
      <c r="C176" s="37">
        <v>6300</v>
      </c>
      <c r="D176" s="48" t="s">
        <v>118</v>
      </c>
      <c r="E176" s="75">
        <v>5000</v>
      </c>
      <c r="F176" s="75">
        <v>4639</v>
      </c>
      <c r="G176" s="52">
        <f>(F176*100)/E176</f>
        <v>92.78</v>
      </c>
    </row>
    <row r="177" spans="1:7" ht="12.75">
      <c r="A177" s="62"/>
      <c r="B177" s="66"/>
      <c r="C177" s="68"/>
      <c r="D177" s="106"/>
      <c r="E177" s="94"/>
      <c r="F177" s="94"/>
      <c r="G177" s="63"/>
    </row>
    <row r="178" spans="1:7" ht="12.75">
      <c r="A178" s="21">
        <v>921</v>
      </c>
      <c r="B178" s="6"/>
      <c r="C178" s="37"/>
      <c r="D178" s="46" t="s">
        <v>101</v>
      </c>
      <c r="E178" s="91">
        <f>SUM(E182+E179)</f>
        <v>25800</v>
      </c>
      <c r="F178" s="91">
        <f>SUM(F182+F179)</f>
        <v>43636</v>
      </c>
      <c r="G178" s="53">
        <f>(F178*100)/E178</f>
        <v>169.13178294573643</v>
      </c>
    </row>
    <row r="179" spans="1:7" ht="12.75">
      <c r="A179" s="21"/>
      <c r="B179" s="5">
        <v>92116</v>
      </c>
      <c r="C179" s="34"/>
      <c r="D179" s="40" t="s">
        <v>136</v>
      </c>
      <c r="E179" s="79">
        <f>SUM(E180)</f>
        <v>20000</v>
      </c>
      <c r="F179" s="79">
        <f>SUM(F180)</f>
        <v>20000</v>
      </c>
      <c r="G179" s="50">
        <f>(F179*100)/E179</f>
        <v>100</v>
      </c>
    </row>
    <row r="180" spans="1:7" ht="38.25">
      <c r="A180" s="21"/>
      <c r="B180" s="6"/>
      <c r="C180" s="32" t="s">
        <v>134</v>
      </c>
      <c r="D180" s="48" t="s">
        <v>135</v>
      </c>
      <c r="E180" s="75">
        <v>20000</v>
      </c>
      <c r="F180" s="75">
        <v>20000</v>
      </c>
      <c r="G180" s="52">
        <f>(F180*100)/E180</f>
        <v>100</v>
      </c>
    </row>
    <row r="181" spans="1:7" ht="12.75">
      <c r="A181" s="21"/>
      <c r="B181" s="6"/>
      <c r="C181" s="37"/>
      <c r="D181" s="46"/>
      <c r="E181" s="91"/>
      <c r="F181" s="91"/>
      <c r="G181" s="53"/>
    </row>
    <row r="182" spans="1:7" ht="12.75">
      <c r="A182" s="21"/>
      <c r="B182" s="5">
        <v>92195</v>
      </c>
      <c r="C182" s="34"/>
      <c r="D182" s="44" t="s">
        <v>3</v>
      </c>
      <c r="E182" s="79">
        <f>SUM(E184:E185)</f>
        <v>5800</v>
      </c>
      <c r="F182" s="79">
        <f>SUM(F183:F185)</f>
        <v>23636</v>
      </c>
      <c r="G182" s="50">
        <f>(F182*100)/E182</f>
        <v>407.51724137931035</v>
      </c>
    </row>
    <row r="183" spans="1:7" ht="12.75">
      <c r="A183" s="21"/>
      <c r="B183" s="5"/>
      <c r="C183" s="38" t="s">
        <v>64</v>
      </c>
      <c r="D183" s="47" t="s">
        <v>57</v>
      </c>
      <c r="E183" s="79"/>
      <c r="F183" s="75">
        <v>9836</v>
      </c>
      <c r="G183" s="52"/>
    </row>
    <row r="184" spans="1:7" ht="12.75">
      <c r="A184" s="21"/>
      <c r="B184" s="5"/>
      <c r="C184" s="37">
        <v>2390</v>
      </c>
      <c r="D184" s="47" t="s">
        <v>98</v>
      </c>
      <c r="E184" s="75">
        <v>5800</v>
      </c>
      <c r="F184" s="75">
        <v>5800</v>
      </c>
      <c r="G184" s="52">
        <f>(F184*100)/E184</f>
        <v>100</v>
      </c>
    </row>
    <row r="185" spans="1:7" ht="25.5">
      <c r="A185" s="21"/>
      <c r="B185" s="6"/>
      <c r="C185" s="37">
        <v>2910</v>
      </c>
      <c r="D185" s="48" t="s">
        <v>102</v>
      </c>
      <c r="E185" s="75"/>
      <c r="F185" s="75">
        <v>8000</v>
      </c>
      <c r="G185" s="52"/>
    </row>
    <row r="186" spans="1:7" ht="12.75">
      <c r="A186" s="62"/>
      <c r="B186" s="66"/>
      <c r="C186" s="68"/>
      <c r="D186" s="82"/>
      <c r="E186" s="95"/>
      <c r="F186" s="95"/>
      <c r="G186" s="63"/>
    </row>
    <row r="187" spans="1:7" ht="12.75">
      <c r="A187" s="21">
        <v>926</v>
      </c>
      <c r="B187" s="6"/>
      <c r="C187" s="37"/>
      <c r="D187" s="43" t="s">
        <v>96</v>
      </c>
      <c r="E187" s="91"/>
      <c r="F187" s="91">
        <f>SUM(F188)</f>
        <v>3255</v>
      </c>
      <c r="G187" s="52"/>
    </row>
    <row r="188" spans="1:7" ht="12.75">
      <c r="A188" s="21"/>
      <c r="B188" s="5">
        <v>92695</v>
      </c>
      <c r="C188" s="34"/>
      <c r="D188" s="44" t="s">
        <v>97</v>
      </c>
      <c r="E188" s="79"/>
      <c r="F188" s="79">
        <f>SUM(F189)</f>
        <v>3255</v>
      </c>
      <c r="G188" s="52"/>
    </row>
    <row r="189" spans="1:7" ht="25.5">
      <c r="A189" s="21"/>
      <c r="B189" s="6"/>
      <c r="C189" s="37">
        <v>2910</v>
      </c>
      <c r="D189" s="48" t="s">
        <v>102</v>
      </c>
      <c r="E189" s="91"/>
      <c r="F189" s="75">
        <v>3255</v>
      </c>
      <c r="G189" s="52"/>
    </row>
    <row r="190" spans="1:7" ht="13.5" thickBot="1">
      <c r="A190" s="26"/>
      <c r="B190" s="27"/>
      <c r="C190" s="69"/>
      <c r="D190" s="6"/>
      <c r="E190" s="96"/>
      <c r="F190" s="96"/>
      <c r="G190" s="55"/>
    </row>
    <row r="191" spans="1:7" ht="1.5" customHeight="1" thickBot="1" thickTop="1">
      <c r="A191" s="4"/>
      <c r="B191" s="6"/>
      <c r="C191" s="6"/>
      <c r="D191" s="102"/>
      <c r="E191" s="97"/>
      <c r="F191" s="97"/>
      <c r="G191" s="17"/>
    </row>
    <row r="192" spans="1:7" ht="25.5" customHeight="1" thickBot="1" thickTop="1">
      <c r="A192" s="100" t="s">
        <v>49</v>
      </c>
      <c r="B192" s="101"/>
      <c r="C192" s="101"/>
      <c r="D192" s="107"/>
      <c r="E192" s="98">
        <f>E9+E13+E19+E27+E31+E40+E50+E61+E98+E108+E136+E162+E169+E178+E187</f>
        <v>60240958</v>
      </c>
      <c r="F192" s="98">
        <f>F9+F13+F19+F27+F31+F40+F50+F61+F98+F108+F130+F136+F162+F169+F178+F187</f>
        <v>60232299</v>
      </c>
      <c r="G192" s="81">
        <f>(F192*100)/E192</f>
        <v>99.98562605860285</v>
      </c>
    </row>
    <row r="193" spans="1:7" ht="13.5" thickTop="1">
      <c r="A193" s="3"/>
      <c r="B193" s="1"/>
      <c r="C193" s="1"/>
      <c r="D193" s="1"/>
      <c r="E193" s="1"/>
      <c r="F193" s="1"/>
      <c r="G193" s="13"/>
    </row>
    <row r="194" spans="1:7" ht="12.75">
      <c r="A194" s="3"/>
      <c r="B194" s="3"/>
      <c r="C194" s="1"/>
      <c r="E194" s="1"/>
      <c r="F194" s="1"/>
      <c r="G194" s="13"/>
    </row>
    <row r="195" spans="1:7" ht="12.75">
      <c r="A195" s="3"/>
      <c r="B195" s="1"/>
      <c r="G195" s="14"/>
    </row>
    <row r="196" spans="1:2" ht="12.75">
      <c r="A196" s="3"/>
      <c r="B196" s="1"/>
    </row>
    <row r="197" spans="1:2" ht="12.75">
      <c r="A197" s="3"/>
      <c r="B197" s="1"/>
    </row>
    <row r="198" spans="1:2" ht="12.75">
      <c r="A198" s="3"/>
      <c r="B198" s="1"/>
    </row>
    <row r="199" spans="1:2" ht="12.75">
      <c r="A199" s="3"/>
      <c r="B199" s="1"/>
    </row>
    <row r="200" spans="1:2" ht="12.75">
      <c r="A200" s="3"/>
      <c r="B200" s="1"/>
    </row>
    <row r="201" spans="1:2" ht="12.75">
      <c r="A201" s="3"/>
      <c r="B201" s="1"/>
    </row>
    <row r="202" spans="1:2" ht="12.75">
      <c r="A202" s="3"/>
      <c r="B202" s="1"/>
    </row>
    <row r="203" spans="1:2" ht="12.75">
      <c r="A203" s="3"/>
      <c r="B203" s="1"/>
    </row>
    <row r="204" spans="1:2" ht="12.75">
      <c r="A204" s="3"/>
      <c r="B204" s="1"/>
    </row>
    <row r="205" spans="1:2" ht="12.75">
      <c r="A205" s="3"/>
      <c r="B205" s="1"/>
    </row>
    <row r="206" spans="1:2" ht="12.75">
      <c r="A206" s="3"/>
      <c r="B206" s="1"/>
    </row>
    <row r="207" spans="1:2" ht="12.75">
      <c r="A207" s="1"/>
      <c r="B207" s="1"/>
    </row>
  </sheetData>
  <mergeCells count="7">
    <mergeCell ref="D55:D56"/>
    <mergeCell ref="A4:G4"/>
    <mergeCell ref="A7:C7"/>
    <mergeCell ref="D7:D8"/>
    <mergeCell ref="E7:E8"/>
    <mergeCell ref="F7:F8"/>
    <mergeCell ref="G7:G8"/>
  </mergeCells>
  <printOptions horizontalCentered="1"/>
  <pageMargins left="0.3937007874015748" right="0.3937007874015748" top="0.1968503937007874" bottom="0.7874015748031497" header="0.5118110236220472" footer="0.5118110236220472"/>
  <pageSetup fitToHeight="3"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2005-08-23T11:45:44Z</cp:lastPrinted>
  <dcterms:created xsi:type="dcterms:W3CDTF">2000-11-02T08:00:54Z</dcterms:created>
  <dcterms:modified xsi:type="dcterms:W3CDTF">2006-03-14T13:21:06Z</dcterms:modified>
  <cp:category/>
  <cp:version/>
  <cp:contentType/>
  <cp:contentStatus/>
</cp:coreProperties>
</file>