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'Arkusz1'!$15:$15</definedName>
  </definedNames>
  <calcPr fullCalcOnLoad="1"/>
</workbook>
</file>

<file path=xl/sharedStrings.xml><?xml version="1.0" encoding="utf-8"?>
<sst xmlns="http://schemas.openxmlformats.org/spreadsheetml/2006/main" count="182" uniqueCount="114">
  <si>
    <t>Nakłady dotychczas poniesione</t>
  </si>
  <si>
    <t xml:space="preserve">Ogółem </t>
  </si>
  <si>
    <t xml:space="preserve"> </t>
  </si>
  <si>
    <t>Ogółem rozdz. 60016</t>
  </si>
  <si>
    <t>Ogółem rozdz.70005</t>
  </si>
  <si>
    <t>Ogółem rozdz.75023</t>
  </si>
  <si>
    <t>Ogółem rozdz. 80101</t>
  </si>
  <si>
    <t>Ogółem rozdz.90001</t>
  </si>
  <si>
    <t>Ogółem rozdz.90002</t>
  </si>
  <si>
    <t>Ogółem rozdz.90015</t>
  </si>
  <si>
    <t>Ogółem rozdz. 90095</t>
  </si>
  <si>
    <t>Ogółem rozdz. 01010</t>
  </si>
  <si>
    <t>Urząd Miejski</t>
  </si>
  <si>
    <t>Ogółem rozdz.92601</t>
  </si>
  <si>
    <t>Ogółem rozdz. 80195</t>
  </si>
  <si>
    <t>Ogółem rozdz. 70001</t>
  </si>
  <si>
    <t>Ogółem rozdz.92109</t>
  </si>
  <si>
    <t>Ogółem rozdz. 80104</t>
  </si>
  <si>
    <t>Ogółem rozdz. 80110</t>
  </si>
  <si>
    <t>Ogółem rozdz.75416</t>
  </si>
  <si>
    <t>21.Przebudowa ulic na osiedlu Zakręzie</t>
  </si>
  <si>
    <t>Planowane wydatki</t>
  </si>
  <si>
    <t>rok budżetowy 2007</t>
  </si>
  <si>
    <t>dochody własne jst</t>
  </si>
  <si>
    <t>kredyty i pożyczki</t>
  </si>
  <si>
    <t>środki pochodzące z innych źródeł</t>
  </si>
  <si>
    <t>Środki wymienione w art.. 5 ust. 1 pkt 2 i 3 u.f.p.</t>
  </si>
  <si>
    <t>z tego źródła finansowania</t>
  </si>
  <si>
    <t>Lp.</t>
  </si>
  <si>
    <t>Dział</t>
  </si>
  <si>
    <t>Rozdz.</t>
  </si>
  <si>
    <t>par.</t>
  </si>
  <si>
    <t>Nazwa zadania inwestycyjnego i okres realizacji w latach</t>
  </si>
  <si>
    <t>Łaczne koszty finansowe</t>
  </si>
  <si>
    <t>010</t>
  </si>
  <si>
    <t>01010</t>
  </si>
  <si>
    <t>6050</t>
  </si>
  <si>
    <t>Budowa wodociągu Rybienko Nowe (koncepcja)</t>
  </si>
  <si>
    <t>Budowa wodociągu w Lucynowie (teren scalenia)</t>
  </si>
  <si>
    <t xml:space="preserve">Budowa wodociągu w Kamieńczyku </t>
  </si>
  <si>
    <t>Modernizacja ulic na oś.Ogródki ( ul.Wolności)</t>
  </si>
  <si>
    <t>Budowa ulic na osiedlu Latoszek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</si>
  <si>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</si>
  <si>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</si>
  <si>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</si>
  <si>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</si>
  <si>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</si>
  <si>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</si>
  <si>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Lucynowie (teren scalenia)</t>
  </si>
  <si>
    <t>Budowa drogi w Leszczydole Starym( w stronę Leszczydołu Pustki)</t>
  </si>
  <si>
    <t>Budowa dróg na osiedlu Nad Bugiem (dokumentacja)</t>
  </si>
  <si>
    <t>Budowa dróg w Rybienku Nowym (koncepcja)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</si>
  <si>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</si>
  <si>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</si>
  <si>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</si>
  <si>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</si>
  <si>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</si>
  <si>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Budowa drogi w Skuszewie Ul. Przejazdowa)</t>
  </si>
  <si>
    <t>Dostosowanie dróg gminnych położonych wzdłuż ul.Serockiej do drogi krajowej</t>
  </si>
  <si>
    <t>Remont ulicy Gen.J.Sowińskiego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</si>
  <si>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</si>
  <si>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</si>
  <si>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</si>
  <si>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ulicy Żytniej (projekt)</t>
  </si>
  <si>
    <t>Budowa ulic Dębowej i Środkowej w Leszczydole Nowinach</t>
  </si>
  <si>
    <t xml:space="preserve"> Budowa ul.Granicznej</t>
  </si>
  <si>
    <t>Budowa drogi w Tulewie Dolnym</t>
  </si>
  <si>
    <t>Budowa ulicy Wspólnej</t>
  </si>
  <si>
    <t xml:space="preserve">Zakup gruntów </t>
  </si>
  <si>
    <t xml:space="preserve">Dotacja celowa z budżetu na finansowanie lub dofinansowanie kosztów realizacji inwestycji i zakupów inwestycyjnych zakładów budżetowych     </t>
  </si>
  <si>
    <t>Ogółem rozdz. 70021</t>
  </si>
  <si>
    <t>Wniesienie udziałów do Wyszkowskiego Towarzystwa Budownictwa Społecznego</t>
  </si>
  <si>
    <t>Komputeryzacja Urzędu Miejskiego</t>
  </si>
  <si>
    <t>Informatyzacja gminy Wyszków</t>
  </si>
  <si>
    <t>Zakup samochodu dla Straży Miejskiej</t>
  </si>
  <si>
    <t>Termomodernizacja budynku Szkoły Podstawowej nr 2</t>
  </si>
  <si>
    <t>Modernizacja Budynku Szkoły Podstawowej nr 1</t>
  </si>
  <si>
    <t>Dostosowanie Przedszkola Nr 4 na potrzeby osób niepełnosprawnych (Podjazdy, remont łazienek)</t>
  </si>
  <si>
    <t>Modernizacja budynku Gimnazjum Nr 2</t>
  </si>
  <si>
    <t>Budowa boisk sportowych na terenach gminnych w ramach programu uaktywnienia sportowego dzieci i młodzieży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</si>
  <si>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</si>
  <si>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</si>
  <si>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</si>
  <si>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</si>
  <si>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</si>
  <si>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i odwodnienia w Lucynowie(teren scalenia)</t>
  </si>
  <si>
    <t>Budowa kanalizacji sanitarnej w Leszczydole Starym,Leszczydole Pustkach (60%)</t>
  </si>
  <si>
    <t>Budowa kanalizacji sanitarnej w Lucynowie ( na wschód od torów kolejowych)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</si>
  <si>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</si>
  <si>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</si>
  <si>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</si>
  <si>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kanalizacji deszczowej Rybienko Nowe</t>
  </si>
  <si>
    <t>Budowa kanalizacji sanitarnej Rybienko Nowe</t>
  </si>
  <si>
    <t>Opracowania planistyczne - zakład zagospodarowania odpadów</t>
  </si>
  <si>
    <t>Budowa linii zasilających i oświetlenia ulicznego</t>
  </si>
  <si>
    <t>Budowa monitoringu wizyjnego miasta</t>
  </si>
  <si>
    <t>Budowa gazociągu Leszczydół Nowiny - etap III</t>
  </si>
  <si>
    <t xml:space="preserve">Budowa chodników </t>
  </si>
  <si>
    <t>Modernizacja ścieżek i drzewostanu w parku miejskim</t>
  </si>
  <si>
    <t>Budowa sieci tras rowerowych w gminie</t>
  </si>
  <si>
    <t>Budowa infrastruktury w ramach czynów społecznych</t>
  </si>
  <si>
    <t>Modernizacja budynku WOK "HUTNIK"</t>
  </si>
  <si>
    <t>Modernizacja stadionu miejskiego</t>
  </si>
  <si>
    <t>lata nast..</t>
  </si>
  <si>
    <t>Zakup inwestycyjne</t>
  </si>
  <si>
    <t>Limity wydatków na wieloletnie programy inwestycyjne w latach 2007 - 2009</t>
  </si>
  <si>
    <t>Rady Miejskiej w Wyszkowie</t>
  </si>
  <si>
    <t>Załącznik Nr 3</t>
  </si>
  <si>
    <t>do Uchwały Nr</t>
  </si>
  <si>
    <t>z dnia</t>
  </si>
  <si>
    <t>jednostka organizacyjna realizująca program lub koordynująca wykonanie programu</t>
  </si>
  <si>
    <t>Budowa ulic na osiedlu Centrum</t>
  </si>
  <si>
    <t>Odbudowa przystani na rzeca Bug</t>
  </si>
  <si>
    <t>Budowa chodnika wzdłuż ul.Pułtuskiej ( do cmentarza)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</si>
</sst>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5" fillId="0" borderId="11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5" fillId="0" borderId="11" xfId="0" applyNumberFormat="1" applyFont="1" applyFill="1" applyBorder="1" applyAlignment="1">
      <alignment wrapText="1"/>
    </xf>
    <xf numFmtId="3" fontId="4" fillId="0" borderId="9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6" xfId="0" applyNumberFormat="1" applyFont="1" applyBorder="1" applyAlignment="1">
      <alignment wrapText="1"/>
    </xf>
    <xf numFmtId="3" fontId="4" fillId="0" borderId="3" xfId="0" applyNumberFormat="1" applyFont="1" applyFill="1" applyBorder="1" applyAlignment="1">
      <alignment wrapText="1"/>
    </xf>
    <xf numFmtId="3" fontId="4" fillId="0" borderId="17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0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23" xfId="0" applyNumberFormat="1" applyFont="1" applyFill="1" applyBorder="1" applyAlignment="1">
      <alignment wrapText="1"/>
    </xf>
    <xf numFmtId="3" fontId="5" fillId="0" borderId="23" xfId="0" applyNumberFormat="1" applyFont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wrapText="1"/>
    </xf>
    <xf numFmtId="3" fontId="5" fillId="0" borderId="22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wrapText="1"/>
    </xf>
    <xf numFmtId="3" fontId="5" fillId="0" borderId="20" xfId="0" applyNumberFormat="1" applyFont="1" applyFill="1" applyBorder="1" applyAlignment="1">
      <alignment wrapText="1"/>
    </xf>
    <xf numFmtId="3" fontId="4" fillId="0" borderId="9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4" fillId="0" borderId="16" xfId="0" applyNumberFormat="1" applyFont="1" applyFill="1" applyBorder="1" applyAlignment="1">
      <alignment horizontal="right" wrapText="1"/>
    </xf>
    <xf numFmtId="3" fontId="4" fillId="0" borderId="19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wrapText="1"/>
    </xf>
    <xf numFmtId="3" fontId="4" fillId="0" borderId="19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3" fontId="4" fillId="0" borderId="32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29" xfId="0" applyFont="1" applyBorder="1" applyAlignment="1">
      <alignment horizontal="center"/>
    </xf>
    <xf numFmtId="3" fontId="4" fillId="0" borderId="23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1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4" fillId="0" borderId="36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5" xfId="0" applyNumberFormat="1" applyFont="1" applyBorder="1" applyAlignment="1">
      <alignment horizontal="right" wrapText="1"/>
    </xf>
    <xf numFmtId="3" fontId="4" fillId="0" borderId="38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8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3" fontId="5" fillId="0" borderId="43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4" fillId="0" borderId="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4" fillId="0" borderId="14" xfId="0" applyFont="1" applyBorder="1" applyAlignment="1">
      <alignment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17" xfId="0" applyFont="1" applyBorder="1" applyAlignment="1">
      <alignment/>
    </xf>
    <xf numFmtId="3" fontId="4" fillId="0" borderId="45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7" xfId="0" applyNumberFormat="1" applyFont="1" applyBorder="1" applyAlignment="1">
      <alignment horizontal="right" wrapText="1"/>
    </xf>
    <xf numFmtId="3" fontId="4" fillId="0" borderId="48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horizontal="right" wrapText="1"/>
    </xf>
    <xf numFmtId="3" fontId="4" fillId="0" borderId="22" xfId="0" applyNumberFormat="1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4" fillId="0" borderId="47" xfId="0" applyFont="1" applyBorder="1" applyAlignment="1">
      <alignment/>
    </xf>
    <xf numFmtId="0" fontId="0" fillId="0" borderId="50" xfId="0" applyFont="1" applyBorder="1" applyAlignment="1">
      <alignment/>
    </xf>
    <xf numFmtId="0" fontId="5" fillId="0" borderId="12" xfId="0" applyFont="1" applyBorder="1" applyAlignment="1">
      <alignment wrapText="1"/>
    </xf>
    <xf numFmtId="0" fontId="6" fillId="0" borderId="27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5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="75" zoomScaleNormal="75" workbookViewId="0" topLeftCell="F96">
      <selection activeCell="P103" sqref="P103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6" width="13.375" style="1" customWidth="1"/>
    <col min="17" max="17" width="11.75390625" style="1" customWidth="1"/>
    <col min="18" max="18" width="9.125" style="1" customWidth="1"/>
    <col min="19" max="19" width="10.00390625" style="1" bestFit="1" customWidth="1"/>
    <col min="20" max="16384" width="9.125" style="1" customWidth="1"/>
  </cols>
  <sheetData>
    <row r="1" spans="14:15" ht="14.25">
      <c r="N1" s="153"/>
      <c r="O1" s="153" t="s">
        <v>107</v>
      </c>
    </row>
    <row r="2" spans="14:15" ht="14.25">
      <c r="N2" s="153"/>
      <c r="O2" s="153" t="s">
        <v>108</v>
      </c>
    </row>
    <row r="3" spans="14:15" ht="14.25">
      <c r="N3" s="153"/>
      <c r="O3" s="153" t="s">
        <v>106</v>
      </c>
    </row>
    <row r="4" spans="14:15" ht="14.25">
      <c r="N4" s="153"/>
      <c r="O4" s="153" t="s">
        <v>109</v>
      </c>
    </row>
    <row r="5" spans="5:15" ht="14.25">
      <c r="E5" s="1" t="s">
        <v>2</v>
      </c>
      <c r="N5" s="153"/>
      <c r="O5" s="153"/>
    </row>
    <row r="6" spans="9:16" ht="14.25">
      <c r="I6" s="6"/>
      <c r="J6" s="6"/>
      <c r="K6" s="6"/>
      <c r="L6" s="6"/>
      <c r="M6" s="6"/>
      <c r="N6" s="154"/>
      <c r="O6" s="154"/>
      <c r="P6" s="6"/>
    </row>
    <row r="7" spans="14:15" ht="14.25">
      <c r="N7" s="153"/>
      <c r="O7" s="153"/>
    </row>
    <row r="9" spans="4:17" ht="15.75">
      <c r="D9" s="207" t="s">
        <v>105</v>
      </c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</row>
    <row r="10" spans="4:17" ht="17.25" customHeight="1" thickBot="1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ht="8.25" customHeight="1" hidden="1"/>
    <row r="12" spans="1:17" ht="23.25" customHeight="1">
      <c r="A12" s="197" t="s">
        <v>28</v>
      </c>
      <c r="B12" s="200" t="s">
        <v>29</v>
      </c>
      <c r="C12" s="200" t="s">
        <v>30</v>
      </c>
      <c r="D12" s="181" t="s">
        <v>31</v>
      </c>
      <c r="E12" s="181" t="s">
        <v>32</v>
      </c>
      <c r="F12" s="181" t="s">
        <v>33</v>
      </c>
      <c r="G12" s="184" t="s">
        <v>0</v>
      </c>
      <c r="H12" s="192" t="s">
        <v>21</v>
      </c>
      <c r="I12" s="193"/>
      <c r="J12" s="193"/>
      <c r="K12" s="193"/>
      <c r="L12" s="193"/>
      <c r="M12" s="193"/>
      <c r="N12" s="193"/>
      <c r="O12" s="193"/>
      <c r="P12" s="194"/>
      <c r="Q12" s="178" t="s">
        <v>110</v>
      </c>
    </row>
    <row r="13" spans="1:17" ht="25.5" customHeight="1">
      <c r="A13" s="198"/>
      <c r="B13" s="201"/>
      <c r="C13" s="201"/>
      <c r="D13" s="201"/>
      <c r="E13" s="182"/>
      <c r="F13" s="182"/>
      <c r="G13" s="185"/>
      <c r="H13" s="187" t="s">
        <v>22</v>
      </c>
      <c r="I13" s="189" t="s">
        <v>27</v>
      </c>
      <c r="J13" s="190"/>
      <c r="K13" s="190"/>
      <c r="L13" s="190"/>
      <c r="M13" s="191"/>
      <c r="N13" s="195">
        <v>2008</v>
      </c>
      <c r="O13" s="167">
        <v>2009</v>
      </c>
      <c r="P13" s="169" t="s">
        <v>103</v>
      </c>
      <c r="Q13" s="179"/>
    </row>
    <row r="14" spans="1:17" ht="83.25" customHeight="1">
      <c r="A14" s="199"/>
      <c r="B14" s="202"/>
      <c r="C14" s="202"/>
      <c r="D14" s="202"/>
      <c r="E14" s="183"/>
      <c r="F14" s="183"/>
      <c r="G14" s="186"/>
      <c r="H14" s="188"/>
      <c r="I14" s="100" t="s">
        <v>23</v>
      </c>
      <c r="J14" s="100" t="s">
        <v>24</v>
      </c>
      <c r="K14" s="205" t="s">
        <v>25</v>
      </c>
      <c r="L14" s="206"/>
      <c r="M14" s="101" t="s">
        <v>26</v>
      </c>
      <c r="N14" s="196"/>
      <c r="O14" s="168"/>
      <c r="P14" s="168"/>
      <c r="Q14" s="180"/>
    </row>
    <row r="15" spans="1:17" ht="14.25">
      <c r="A15" s="113">
        <v>1</v>
      </c>
      <c r="B15" s="98">
        <v>2</v>
      </c>
      <c r="C15" s="98">
        <v>3</v>
      </c>
      <c r="D15" s="12">
        <v>4</v>
      </c>
      <c r="E15" s="13">
        <v>5</v>
      </c>
      <c r="F15" s="14">
        <v>6</v>
      </c>
      <c r="G15" s="24">
        <v>7</v>
      </c>
      <c r="H15" s="133">
        <v>8</v>
      </c>
      <c r="I15" s="134">
        <v>9</v>
      </c>
      <c r="J15" s="134">
        <v>10</v>
      </c>
      <c r="K15" s="203">
        <v>11</v>
      </c>
      <c r="L15" s="204"/>
      <c r="M15" s="135">
        <v>12</v>
      </c>
      <c r="N15" s="145"/>
      <c r="O15" s="144"/>
      <c r="P15" s="144"/>
      <c r="Q15" s="114">
        <v>15</v>
      </c>
    </row>
    <row r="16" spans="1:17" ht="42.75">
      <c r="A16" s="115">
        <v>1</v>
      </c>
      <c r="B16" s="106" t="s">
        <v>34</v>
      </c>
      <c r="C16" s="106" t="s">
        <v>35</v>
      </c>
      <c r="D16" s="107" t="s">
        <v>36</v>
      </c>
      <c r="E16" s="11" t="s">
        <v>37</v>
      </c>
      <c r="F16" s="66">
        <f>G16+H16+N16+O16+P16</f>
        <v>12000</v>
      </c>
      <c r="G16" s="122">
        <f>H16+J16+L16+M16</f>
        <v>0</v>
      </c>
      <c r="H16" s="26">
        <f aca="true" t="shared" si="0" ref="H16:H47">I16+J16+L16+M16</f>
        <v>0</v>
      </c>
      <c r="I16" s="27"/>
      <c r="J16" s="27"/>
      <c r="K16" s="83"/>
      <c r="L16" s="92"/>
      <c r="M16" s="76"/>
      <c r="N16" s="92">
        <v>12000</v>
      </c>
      <c r="O16" s="27"/>
      <c r="P16" s="27"/>
      <c r="Q16" s="136" t="s">
        <v>12</v>
      </c>
    </row>
    <row r="17" spans="1:17" ht="42.75">
      <c r="A17" s="116">
        <v>2</v>
      </c>
      <c r="B17" s="102"/>
      <c r="C17" s="102"/>
      <c r="D17" s="12"/>
      <c r="E17" s="11" t="s">
        <v>38</v>
      </c>
      <c r="F17" s="66">
        <f aca="true" t="shared" si="1" ref="F17:F81">G17+H17+N17+O17+P17</f>
        <v>350000</v>
      </c>
      <c r="G17" s="123">
        <v>12160</v>
      </c>
      <c r="H17" s="26">
        <f t="shared" si="0"/>
        <v>0</v>
      </c>
      <c r="I17" s="27"/>
      <c r="J17" s="27"/>
      <c r="K17" s="83"/>
      <c r="L17" s="92"/>
      <c r="M17" s="76"/>
      <c r="N17" s="92">
        <v>87840</v>
      </c>
      <c r="O17" s="27">
        <v>250000</v>
      </c>
      <c r="P17" s="27"/>
      <c r="Q17" s="136" t="s">
        <v>12</v>
      </c>
    </row>
    <row r="18" spans="1:17" ht="29.25" thickBot="1">
      <c r="A18" s="117">
        <v>3</v>
      </c>
      <c r="B18" s="103"/>
      <c r="C18" s="103"/>
      <c r="D18" s="15"/>
      <c r="E18" s="23" t="s">
        <v>39</v>
      </c>
      <c r="F18" s="146">
        <f t="shared" si="1"/>
        <v>1830000</v>
      </c>
      <c r="G18" s="124">
        <f>H18+J18+L18+M18</f>
        <v>100000</v>
      </c>
      <c r="H18" s="104">
        <f t="shared" si="0"/>
        <v>100000</v>
      </c>
      <c r="I18" s="29">
        <v>100000</v>
      </c>
      <c r="J18" s="29"/>
      <c r="K18" s="84"/>
      <c r="L18" s="93"/>
      <c r="M18" s="77"/>
      <c r="N18" s="93">
        <v>630000</v>
      </c>
      <c r="O18" s="29">
        <v>1000000</v>
      </c>
      <c r="P18" s="29"/>
      <c r="Q18" s="137" t="s">
        <v>12</v>
      </c>
    </row>
    <row r="19" spans="1:17" ht="27" customHeight="1" thickBot="1">
      <c r="A19" s="170" t="s">
        <v>11</v>
      </c>
      <c r="B19" s="171"/>
      <c r="C19" s="171"/>
      <c r="D19" s="171"/>
      <c r="E19" s="172"/>
      <c r="F19" s="30">
        <f t="shared" si="1"/>
        <v>2192000</v>
      </c>
      <c r="G19" s="65">
        <f>SUM(G16:G18)</f>
        <v>112160</v>
      </c>
      <c r="H19" s="31">
        <f t="shared" si="0"/>
        <v>100000</v>
      </c>
      <c r="I19" s="32">
        <f>I16+I18+I17</f>
        <v>100000</v>
      </c>
      <c r="J19" s="32">
        <f>J16+J18+J17</f>
        <v>0</v>
      </c>
      <c r="K19" s="85"/>
      <c r="L19" s="74">
        <f>L16+L18+L17</f>
        <v>0</v>
      </c>
      <c r="M19" s="78">
        <f>M16+M18+M17</f>
        <v>0</v>
      </c>
      <c r="N19" s="74">
        <f>SUM(N16:N18)</f>
        <v>729840</v>
      </c>
      <c r="O19" s="32">
        <f>SUM(O16:O18)</f>
        <v>1250000</v>
      </c>
      <c r="P19" s="32">
        <f>SUM(P16:P18)</f>
        <v>0</v>
      </c>
      <c r="Q19" s="138"/>
    </row>
    <row r="20" spans="1:17" ht="28.5">
      <c r="A20" s="118"/>
      <c r="B20" s="10">
        <v>600</v>
      </c>
      <c r="C20" s="10">
        <v>60016</v>
      </c>
      <c r="D20" s="109">
        <v>6050</v>
      </c>
      <c r="E20" s="11" t="s">
        <v>40</v>
      </c>
      <c r="F20" s="25">
        <f t="shared" si="1"/>
        <v>1127639</v>
      </c>
      <c r="G20" s="33">
        <v>772639</v>
      </c>
      <c r="H20" s="26">
        <f t="shared" si="0"/>
        <v>145000</v>
      </c>
      <c r="I20" s="34">
        <v>145000</v>
      </c>
      <c r="J20" s="34"/>
      <c r="K20" s="86"/>
      <c r="L20" s="94"/>
      <c r="M20" s="79"/>
      <c r="N20" s="94">
        <v>210000</v>
      </c>
      <c r="O20" s="34"/>
      <c r="P20" s="34"/>
      <c r="Q20" s="139" t="s">
        <v>12</v>
      </c>
    </row>
    <row r="21" spans="1:17" ht="28.5">
      <c r="A21" s="119"/>
      <c r="B21" s="16"/>
      <c r="C21" s="16"/>
      <c r="D21" s="10"/>
      <c r="E21" s="9" t="s">
        <v>41</v>
      </c>
      <c r="F21" s="66">
        <f t="shared" si="1"/>
        <v>2525096</v>
      </c>
      <c r="G21" s="38">
        <v>96</v>
      </c>
      <c r="H21" s="26">
        <f t="shared" si="0"/>
        <v>25000</v>
      </c>
      <c r="I21" s="39">
        <v>25000</v>
      </c>
      <c r="J21" s="39"/>
      <c r="K21" s="38"/>
      <c r="L21" s="41"/>
      <c r="M21" s="40"/>
      <c r="N21" s="41">
        <v>500000</v>
      </c>
      <c r="O21" s="39">
        <v>500000</v>
      </c>
      <c r="P21" s="39">
        <v>1500000</v>
      </c>
      <c r="Q21" s="136" t="s">
        <v>12</v>
      </c>
    </row>
    <row r="22" spans="1:17" ht="42.75">
      <c r="A22" s="119"/>
      <c r="B22" s="16"/>
      <c r="C22" s="16"/>
      <c r="D22" s="12"/>
      <c r="E22" s="9" t="s">
        <v>42</v>
      </c>
      <c r="F22" s="66">
        <f t="shared" si="1"/>
        <v>1050000</v>
      </c>
      <c r="G22" s="38"/>
      <c r="H22" s="26">
        <f t="shared" si="0"/>
        <v>50000</v>
      </c>
      <c r="I22" s="42">
        <v>50000</v>
      </c>
      <c r="J22" s="42"/>
      <c r="K22" s="87"/>
      <c r="L22" s="95"/>
      <c r="M22" s="80"/>
      <c r="N22" s="95"/>
      <c r="O22" s="42">
        <v>1000000</v>
      </c>
      <c r="P22" s="42"/>
      <c r="Q22" s="136" t="s">
        <v>12</v>
      </c>
    </row>
    <row r="23" spans="1:17" ht="28.5">
      <c r="A23" s="119"/>
      <c r="B23" s="16"/>
      <c r="C23" s="16"/>
      <c r="D23" s="12"/>
      <c r="E23" s="9" t="s">
        <v>43</v>
      </c>
      <c r="F23" s="66">
        <f t="shared" si="1"/>
        <v>4143911</v>
      </c>
      <c r="G23" s="38">
        <v>443911</v>
      </c>
      <c r="H23" s="26">
        <f t="shared" si="0"/>
        <v>100000</v>
      </c>
      <c r="I23" s="42">
        <v>100000</v>
      </c>
      <c r="J23" s="42"/>
      <c r="K23" s="87"/>
      <c r="L23" s="95"/>
      <c r="M23" s="80"/>
      <c r="N23" s="95">
        <v>1000000</v>
      </c>
      <c r="O23" s="42">
        <v>2600000</v>
      </c>
      <c r="P23" s="42"/>
      <c r="Q23" s="136" t="s">
        <v>12</v>
      </c>
    </row>
    <row r="24" spans="1:17" ht="57">
      <c r="A24" s="119"/>
      <c r="B24" s="16"/>
      <c r="C24" s="16"/>
      <c r="D24" s="12"/>
      <c r="E24" s="9" t="s">
        <v>44</v>
      </c>
      <c r="F24" s="66">
        <f t="shared" si="1"/>
        <v>1392320</v>
      </c>
      <c r="G24" s="38">
        <v>13570</v>
      </c>
      <c r="H24" s="26">
        <f t="shared" si="0"/>
        <v>25000</v>
      </c>
      <c r="I24" s="42">
        <v>25000</v>
      </c>
      <c r="J24" s="42"/>
      <c r="K24" s="87"/>
      <c r="L24" s="95"/>
      <c r="M24" s="80"/>
      <c r="N24" s="95">
        <v>1353750</v>
      </c>
      <c r="O24" s="42"/>
      <c r="P24" s="42"/>
      <c r="Q24" s="136" t="s">
        <v>12</v>
      </c>
    </row>
    <row r="25" spans="1:17" ht="42.75">
      <c r="A25" s="119"/>
      <c r="B25" s="16"/>
      <c r="C25" s="16"/>
      <c r="D25" s="16"/>
      <c r="E25" s="9" t="s">
        <v>45</v>
      </c>
      <c r="F25" s="66">
        <f t="shared" si="1"/>
        <v>3833205</v>
      </c>
      <c r="G25" s="43">
        <v>568589</v>
      </c>
      <c r="H25" s="26">
        <f t="shared" si="0"/>
        <v>3264616</v>
      </c>
      <c r="I25" s="44">
        <v>996244</v>
      </c>
      <c r="J25" s="44"/>
      <c r="K25" s="88"/>
      <c r="L25" s="96"/>
      <c r="M25" s="81">
        <v>2268372</v>
      </c>
      <c r="N25" s="96"/>
      <c r="O25" s="44"/>
      <c r="P25" s="44"/>
      <c r="Q25" s="136" t="s">
        <v>12</v>
      </c>
    </row>
    <row r="26" spans="1:17" ht="42.75">
      <c r="A26" s="119"/>
      <c r="B26" s="16"/>
      <c r="C26" s="16"/>
      <c r="D26" s="16"/>
      <c r="E26" s="9" t="s">
        <v>46</v>
      </c>
      <c r="F26" s="66">
        <f t="shared" si="1"/>
        <v>7671923</v>
      </c>
      <c r="G26" s="43">
        <v>1646923</v>
      </c>
      <c r="H26" s="26">
        <f t="shared" si="0"/>
        <v>25000</v>
      </c>
      <c r="I26" s="44">
        <v>25000</v>
      </c>
      <c r="J26" s="44"/>
      <c r="K26" s="88"/>
      <c r="L26" s="96"/>
      <c r="M26" s="81"/>
      <c r="N26" s="96">
        <v>2000000</v>
      </c>
      <c r="O26" s="44">
        <v>4000000</v>
      </c>
      <c r="P26" s="44"/>
      <c r="Q26" s="136" t="s">
        <v>12</v>
      </c>
    </row>
    <row r="27" spans="1:17" ht="42.75">
      <c r="A27" s="119"/>
      <c r="B27" s="16"/>
      <c r="C27" s="16"/>
      <c r="D27" s="16"/>
      <c r="E27" s="9" t="s">
        <v>47</v>
      </c>
      <c r="F27" s="66">
        <f t="shared" si="1"/>
        <v>5400000</v>
      </c>
      <c r="G27" s="43"/>
      <c r="H27" s="26">
        <f t="shared" si="0"/>
        <v>200000</v>
      </c>
      <c r="I27" s="44">
        <v>200000</v>
      </c>
      <c r="J27" s="44"/>
      <c r="K27" s="88"/>
      <c r="L27" s="96"/>
      <c r="M27" s="81"/>
      <c r="N27" s="96"/>
      <c r="O27" s="44">
        <v>200000</v>
      </c>
      <c r="P27" s="44">
        <v>5000000</v>
      </c>
      <c r="Q27" s="136"/>
    </row>
    <row r="28" spans="1:17" ht="57">
      <c r="A28" s="119"/>
      <c r="B28" s="16"/>
      <c r="C28" s="16"/>
      <c r="D28" s="12"/>
      <c r="E28" s="9" t="s">
        <v>49</v>
      </c>
      <c r="F28" s="66">
        <f t="shared" si="1"/>
        <v>1660000</v>
      </c>
      <c r="G28" s="38"/>
      <c r="H28" s="26">
        <f t="shared" si="0"/>
        <v>0</v>
      </c>
      <c r="I28" s="42"/>
      <c r="J28" s="42"/>
      <c r="K28" s="87"/>
      <c r="L28" s="95"/>
      <c r="M28" s="80"/>
      <c r="N28" s="95"/>
      <c r="O28" s="42"/>
      <c r="P28" s="42">
        <v>1660000</v>
      </c>
      <c r="Q28" s="136" t="s">
        <v>12</v>
      </c>
    </row>
    <row r="29" spans="1:17" ht="42.75">
      <c r="A29" s="119"/>
      <c r="B29" s="16"/>
      <c r="C29" s="16"/>
      <c r="D29" s="12"/>
      <c r="E29" s="9" t="s">
        <v>48</v>
      </c>
      <c r="F29" s="66">
        <f t="shared" si="1"/>
        <v>2504000</v>
      </c>
      <c r="G29" s="38">
        <v>4000</v>
      </c>
      <c r="H29" s="26">
        <f t="shared" si="0"/>
        <v>0</v>
      </c>
      <c r="I29" s="42"/>
      <c r="J29" s="42"/>
      <c r="K29" s="87"/>
      <c r="L29" s="95"/>
      <c r="M29" s="80"/>
      <c r="N29" s="95"/>
      <c r="O29" s="42">
        <v>625000</v>
      </c>
      <c r="P29" s="42">
        <v>1875000</v>
      </c>
      <c r="Q29" s="136" t="s">
        <v>12</v>
      </c>
    </row>
    <row r="30" spans="1:17" ht="42.75">
      <c r="A30" s="119"/>
      <c r="B30" s="16"/>
      <c r="C30" s="16"/>
      <c r="D30" s="12"/>
      <c r="E30" s="9" t="s">
        <v>50</v>
      </c>
      <c r="F30" s="66">
        <f t="shared" si="1"/>
        <v>30000</v>
      </c>
      <c r="G30" s="38"/>
      <c r="H30" s="26">
        <f t="shared" si="0"/>
        <v>0</v>
      </c>
      <c r="I30" s="42"/>
      <c r="J30" s="42"/>
      <c r="K30" s="87"/>
      <c r="L30" s="95"/>
      <c r="M30" s="80"/>
      <c r="N30" s="95">
        <v>30000</v>
      </c>
      <c r="O30" s="42"/>
      <c r="P30" s="42"/>
      <c r="Q30" s="136" t="s">
        <v>12</v>
      </c>
    </row>
    <row r="31" spans="1:17" ht="28.5">
      <c r="A31" s="119"/>
      <c r="B31" s="16"/>
      <c r="C31" s="16"/>
      <c r="D31" s="12"/>
      <c r="E31" s="9" t="s">
        <v>51</v>
      </c>
      <c r="F31" s="66">
        <f t="shared" si="1"/>
        <v>40000</v>
      </c>
      <c r="G31" s="38"/>
      <c r="H31" s="26">
        <f t="shared" si="0"/>
        <v>0</v>
      </c>
      <c r="I31" s="42"/>
      <c r="J31" s="42"/>
      <c r="K31" s="87"/>
      <c r="L31" s="95"/>
      <c r="M31" s="80"/>
      <c r="N31" s="95"/>
      <c r="O31" s="42"/>
      <c r="P31" s="42">
        <v>40000</v>
      </c>
      <c r="Q31" s="136" t="s">
        <v>12</v>
      </c>
    </row>
    <row r="32" spans="1:17" ht="57">
      <c r="A32" s="119"/>
      <c r="B32" s="16"/>
      <c r="C32" s="16"/>
      <c r="D32" s="12"/>
      <c r="E32" s="108" t="s">
        <v>52</v>
      </c>
      <c r="F32" s="66">
        <f t="shared" si="1"/>
        <v>1697450</v>
      </c>
      <c r="G32" s="38">
        <v>25200</v>
      </c>
      <c r="H32" s="26">
        <f t="shared" si="0"/>
        <v>25000</v>
      </c>
      <c r="I32" s="42">
        <v>25000</v>
      </c>
      <c r="J32" s="42"/>
      <c r="K32" s="87"/>
      <c r="L32" s="95"/>
      <c r="M32" s="80"/>
      <c r="N32" s="95">
        <v>1647250</v>
      </c>
      <c r="O32" s="42"/>
      <c r="P32" s="42"/>
      <c r="Q32" s="136" t="s">
        <v>12</v>
      </c>
    </row>
    <row r="33" spans="1:17" ht="28.5">
      <c r="A33" s="119"/>
      <c r="B33" s="16"/>
      <c r="C33" s="16"/>
      <c r="D33" s="12"/>
      <c r="E33" s="108" t="s">
        <v>53</v>
      </c>
      <c r="F33" s="66">
        <f t="shared" si="1"/>
        <v>800433</v>
      </c>
      <c r="G33" s="38">
        <v>433</v>
      </c>
      <c r="H33" s="26">
        <f t="shared" si="0"/>
        <v>0</v>
      </c>
      <c r="I33" s="39">
        <v>0</v>
      </c>
      <c r="J33" s="39"/>
      <c r="K33" s="38"/>
      <c r="L33" s="41"/>
      <c r="M33" s="40"/>
      <c r="N33" s="41"/>
      <c r="O33" s="39"/>
      <c r="P33" s="39">
        <v>800000</v>
      </c>
      <c r="Q33" s="136" t="s">
        <v>12</v>
      </c>
    </row>
    <row r="34" spans="1:17" ht="28.5">
      <c r="A34" s="119"/>
      <c r="B34" s="16"/>
      <c r="C34" s="16"/>
      <c r="D34" s="12"/>
      <c r="E34" s="9" t="s">
        <v>54</v>
      </c>
      <c r="F34" s="66">
        <f t="shared" si="1"/>
        <v>1050096</v>
      </c>
      <c r="G34" s="38">
        <v>25096</v>
      </c>
      <c r="H34" s="26">
        <f t="shared" si="0"/>
        <v>25000</v>
      </c>
      <c r="I34" s="42">
        <v>25000</v>
      </c>
      <c r="J34" s="42"/>
      <c r="K34" s="87"/>
      <c r="L34" s="95"/>
      <c r="M34" s="80"/>
      <c r="N34" s="95">
        <v>500000</v>
      </c>
      <c r="O34" s="42">
        <v>500000</v>
      </c>
      <c r="P34" s="42"/>
      <c r="Q34" s="136" t="s">
        <v>12</v>
      </c>
    </row>
    <row r="35" spans="1:17" ht="28.5">
      <c r="A35" s="119"/>
      <c r="B35" s="16"/>
      <c r="C35" s="16"/>
      <c r="D35" s="12"/>
      <c r="E35" s="9" t="s">
        <v>55</v>
      </c>
      <c r="F35" s="66">
        <f t="shared" si="1"/>
        <v>1000000</v>
      </c>
      <c r="G35" s="38"/>
      <c r="H35" s="26">
        <f t="shared" si="0"/>
        <v>0</v>
      </c>
      <c r="I35" s="42">
        <v>0</v>
      </c>
      <c r="J35" s="42"/>
      <c r="K35" s="87"/>
      <c r="L35" s="95"/>
      <c r="M35" s="80"/>
      <c r="N35" s="95"/>
      <c r="O35" s="42">
        <v>250000</v>
      </c>
      <c r="P35" s="42">
        <v>750000</v>
      </c>
      <c r="Q35" s="136" t="s">
        <v>12</v>
      </c>
    </row>
    <row r="36" spans="1:17" ht="28.5">
      <c r="A36" s="119"/>
      <c r="B36" s="16"/>
      <c r="C36" s="16"/>
      <c r="D36" s="12"/>
      <c r="E36" s="9" t="s">
        <v>56</v>
      </c>
      <c r="F36" s="66">
        <f t="shared" si="1"/>
        <v>70000</v>
      </c>
      <c r="G36" s="38"/>
      <c r="H36" s="26">
        <f t="shared" si="0"/>
        <v>0</v>
      </c>
      <c r="I36" s="42"/>
      <c r="J36" s="42"/>
      <c r="K36" s="87"/>
      <c r="L36" s="95"/>
      <c r="M36" s="80"/>
      <c r="N36" s="95">
        <v>70000</v>
      </c>
      <c r="O36" s="42"/>
      <c r="P36" s="42"/>
      <c r="Q36" s="136" t="s">
        <v>12</v>
      </c>
    </row>
    <row r="37" spans="1:17" ht="42.75">
      <c r="A37" s="119"/>
      <c r="B37" s="16"/>
      <c r="C37" s="16"/>
      <c r="D37" s="12"/>
      <c r="E37" s="9" t="s">
        <v>57</v>
      </c>
      <c r="F37" s="66">
        <f t="shared" si="1"/>
        <v>1530000</v>
      </c>
      <c r="G37" s="38"/>
      <c r="H37" s="26">
        <f t="shared" si="0"/>
        <v>30000</v>
      </c>
      <c r="I37" s="42">
        <v>30000</v>
      </c>
      <c r="J37" s="42"/>
      <c r="K37" s="87"/>
      <c r="L37" s="95"/>
      <c r="M37" s="80"/>
      <c r="N37" s="95"/>
      <c r="O37" s="42">
        <v>50000</v>
      </c>
      <c r="P37" s="42">
        <v>1450000</v>
      </c>
      <c r="Q37" s="136" t="s">
        <v>12</v>
      </c>
    </row>
    <row r="38" spans="1:17" ht="57">
      <c r="A38" s="119"/>
      <c r="B38" s="16"/>
      <c r="C38" s="16"/>
      <c r="D38" s="12"/>
      <c r="E38" s="9" t="s">
        <v>58</v>
      </c>
      <c r="F38" s="66">
        <f t="shared" si="1"/>
        <v>2500000</v>
      </c>
      <c r="G38" s="45"/>
      <c r="H38" s="26">
        <f t="shared" si="0"/>
        <v>0</v>
      </c>
      <c r="I38" s="46"/>
      <c r="J38" s="46"/>
      <c r="K38" s="89"/>
      <c r="L38" s="97"/>
      <c r="M38" s="82"/>
      <c r="N38" s="97"/>
      <c r="O38" s="46">
        <v>100000</v>
      </c>
      <c r="P38" s="46">
        <v>2400000</v>
      </c>
      <c r="Q38" s="136" t="s">
        <v>12</v>
      </c>
    </row>
    <row r="39" spans="1:17" ht="28.5">
      <c r="A39" s="119"/>
      <c r="B39" s="16"/>
      <c r="C39" s="16"/>
      <c r="D39" s="12"/>
      <c r="E39" s="9" t="s">
        <v>59</v>
      </c>
      <c r="F39" s="66">
        <f t="shared" si="1"/>
        <v>600000</v>
      </c>
      <c r="G39" s="45"/>
      <c r="H39" s="26">
        <f t="shared" si="0"/>
        <v>600000</v>
      </c>
      <c r="I39" s="46">
        <v>600000</v>
      </c>
      <c r="J39" s="46"/>
      <c r="K39" s="89"/>
      <c r="L39" s="97"/>
      <c r="M39" s="82"/>
      <c r="N39" s="97"/>
      <c r="O39" s="46"/>
      <c r="P39" s="46"/>
      <c r="Q39" s="136" t="s">
        <v>12</v>
      </c>
    </row>
    <row r="40" spans="1:17" ht="28.5">
      <c r="A40" s="119"/>
      <c r="B40" s="16"/>
      <c r="C40" s="16"/>
      <c r="D40" s="12"/>
      <c r="E40" s="9" t="s">
        <v>20</v>
      </c>
      <c r="F40" s="66">
        <f t="shared" si="1"/>
        <v>550000</v>
      </c>
      <c r="G40" s="45">
        <v>200000</v>
      </c>
      <c r="H40" s="26">
        <f t="shared" si="0"/>
        <v>100000</v>
      </c>
      <c r="I40" s="46">
        <v>100000</v>
      </c>
      <c r="J40" s="46"/>
      <c r="K40" s="89"/>
      <c r="L40" s="97"/>
      <c r="M40" s="82"/>
      <c r="N40" s="97">
        <v>125000</v>
      </c>
      <c r="O40" s="46">
        <v>125000</v>
      </c>
      <c r="P40" s="46"/>
      <c r="Q40" s="136" t="s">
        <v>12</v>
      </c>
    </row>
    <row r="41" spans="1:17" ht="28.5">
      <c r="A41" s="119"/>
      <c r="B41" s="16"/>
      <c r="C41" s="16"/>
      <c r="D41" s="12"/>
      <c r="E41" s="9" t="s">
        <v>60</v>
      </c>
      <c r="F41" s="66">
        <f t="shared" si="1"/>
        <v>25000</v>
      </c>
      <c r="G41" s="45"/>
      <c r="H41" s="26">
        <f t="shared" si="0"/>
        <v>0</v>
      </c>
      <c r="I41" s="46"/>
      <c r="J41" s="46"/>
      <c r="K41" s="89"/>
      <c r="L41" s="97"/>
      <c r="M41" s="82"/>
      <c r="N41" s="97">
        <v>25000</v>
      </c>
      <c r="O41" s="46"/>
      <c r="P41" s="46"/>
      <c r="Q41" s="136" t="s">
        <v>12</v>
      </c>
    </row>
    <row r="42" spans="1:17" ht="42.75">
      <c r="A42" s="119"/>
      <c r="B42" s="16"/>
      <c r="C42" s="16"/>
      <c r="D42" s="12"/>
      <c r="E42" s="9" t="s">
        <v>61</v>
      </c>
      <c r="F42" s="66">
        <f t="shared" si="1"/>
        <v>2100000</v>
      </c>
      <c r="G42" s="45">
        <v>1700000</v>
      </c>
      <c r="H42" s="26">
        <f t="shared" si="0"/>
        <v>400000</v>
      </c>
      <c r="I42" s="46">
        <v>400000</v>
      </c>
      <c r="J42" s="46"/>
      <c r="K42" s="89"/>
      <c r="L42" s="97"/>
      <c r="M42" s="82"/>
      <c r="N42" s="97"/>
      <c r="O42" s="46"/>
      <c r="P42" s="46"/>
      <c r="Q42" s="136" t="s">
        <v>12</v>
      </c>
    </row>
    <row r="43" spans="1:17" ht="28.5">
      <c r="A43" s="119"/>
      <c r="B43" s="16"/>
      <c r="C43" s="16"/>
      <c r="D43" s="12"/>
      <c r="E43" s="9" t="s">
        <v>62</v>
      </c>
      <c r="F43" s="66">
        <f t="shared" si="1"/>
        <v>1026500</v>
      </c>
      <c r="G43" s="45">
        <v>1500</v>
      </c>
      <c r="H43" s="26">
        <f t="shared" si="0"/>
        <v>25000</v>
      </c>
      <c r="I43" s="46">
        <v>25000</v>
      </c>
      <c r="J43" s="46"/>
      <c r="K43" s="89"/>
      <c r="L43" s="97"/>
      <c r="M43" s="82"/>
      <c r="N43" s="97">
        <v>1000000</v>
      </c>
      <c r="O43" s="46"/>
      <c r="P43" s="46"/>
      <c r="Q43" s="136" t="s">
        <v>12</v>
      </c>
    </row>
    <row r="44" spans="1:17" ht="28.5">
      <c r="A44" s="119"/>
      <c r="B44" s="16"/>
      <c r="C44" s="16"/>
      <c r="D44" s="12"/>
      <c r="E44" s="9" t="s">
        <v>63</v>
      </c>
      <c r="F44" s="66">
        <f t="shared" si="1"/>
        <v>23500</v>
      </c>
      <c r="G44" s="45"/>
      <c r="H44" s="26">
        <f t="shared" si="0"/>
        <v>0</v>
      </c>
      <c r="I44" s="46"/>
      <c r="J44" s="46"/>
      <c r="K44" s="89"/>
      <c r="L44" s="97"/>
      <c r="M44" s="82"/>
      <c r="N44" s="97">
        <v>23500</v>
      </c>
      <c r="O44" s="46"/>
      <c r="P44" s="46"/>
      <c r="Q44" s="136" t="s">
        <v>12</v>
      </c>
    </row>
    <row r="45" spans="1:17" ht="42.75">
      <c r="A45" s="119"/>
      <c r="B45" s="16"/>
      <c r="C45" s="16"/>
      <c r="D45" s="12"/>
      <c r="E45" s="9" t="s">
        <v>64</v>
      </c>
      <c r="F45" s="66">
        <f t="shared" si="1"/>
        <v>376500</v>
      </c>
      <c r="G45" s="45">
        <v>1500</v>
      </c>
      <c r="H45" s="26">
        <f t="shared" si="0"/>
        <v>0</v>
      </c>
      <c r="I45" s="46"/>
      <c r="J45" s="46"/>
      <c r="K45" s="89"/>
      <c r="L45" s="97"/>
      <c r="M45" s="82"/>
      <c r="N45" s="97">
        <v>35000</v>
      </c>
      <c r="O45" s="46"/>
      <c r="P45" s="46">
        <v>340000</v>
      </c>
      <c r="Q45" s="136" t="s">
        <v>12</v>
      </c>
    </row>
    <row r="46" spans="1:17" ht="28.5">
      <c r="A46" s="119"/>
      <c r="B46" s="16"/>
      <c r="C46" s="16"/>
      <c r="D46" s="12"/>
      <c r="E46" s="9" t="s">
        <v>65</v>
      </c>
      <c r="F46" s="66">
        <f t="shared" si="1"/>
        <v>1040000</v>
      </c>
      <c r="G46" s="45"/>
      <c r="H46" s="26">
        <f t="shared" si="0"/>
        <v>40000</v>
      </c>
      <c r="I46" s="46">
        <v>40000</v>
      </c>
      <c r="J46" s="46"/>
      <c r="K46" s="89"/>
      <c r="L46" s="97"/>
      <c r="M46" s="82"/>
      <c r="N46" s="97"/>
      <c r="O46" s="46">
        <v>25000</v>
      </c>
      <c r="P46" s="46">
        <v>975000</v>
      </c>
      <c r="Q46" s="136" t="s">
        <v>12</v>
      </c>
    </row>
    <row r="47" spans="1:17" ht="28.5">
      <c r="A47" s="119"/>
      <c r="B47" s="16"/>
      <c r="C47" s="16"/>
      <c r="D47" s="12"/>
      <c r="E47" s="9" t="s">
        <v>66</v>
      </c>
      <c r="F47" s="66">
        <f t="shared" si="1"/>
        <v>425000</v>
      </c>
      <c r="G47" s="45"/>
      <c r="H47" s="26">
        <f t="shared" si="0"/>
        <v>25000</v>
      </c>
      <c r="I47" s="46">
        <v>25000</v>
      </c>
      <c r="J47" s="46"/>
      <c r="K47" s="89"/>
      <c r="L47" s="97"/>
      <c r="M47" s="82"/>
      <c r="N47" s="97"/>
      <c r="O47" s="46">
        <v>400000</v>
      </c>
      <c r="P47" s="46"/>
      <c r="Q47" s="136" t="s">
        <v>12</v>
      </c>
    </row>
    <row r="48" spans="1:17" ht="28.5">
      <c r="A48" s="119"/>
      <c r="B48" s="16"/>
      <c r="C48" s="16"/>
      <c r="D48" s="12"/>
      <c r="E48" s="9" t="s">
        <v>67</v>
      </c>
      <c r="F48" s="66">
        <f t="shared" si="1"/>
        <v>150000</v>
      </c>
      <c r="G48" s="45"/>
      <c r="H48" s="26">
        <f aca="true" t="shared" si="2" ref="H48:H74">I48+J48+L48+M48</f>
        <v>150000</v>
      </c>
      <c r="I48" s="46">
        <v>150000</v>
      </c>
      <c r="J48" s="46"/>
      <c r="K48" s="89"/>
      <c r="L48" s="97"/>
      <c r="M48" s="82"/>
      <c r="N48" s="97"/>
      <c r="O48" s="46"/>
      <c r="P48" s="46"/>
      <c r="Q48" s="136" t="s">
        <v>12</v>
      </c>
    </row>
    <row r="49" spans="1:17" ht="29.25" thickBot="1">
      <c r="A49" s="120"/>
      <c r="B49" s="7"/>
      <c r="C49" s="7"/>
      <c r="D49" s="111"/>
      <c r="E49" s="22" t="s">
        <v>111</v>
      </c>
      <c r="F49" s="146">
        <f t="shared" si="1"/>
        <v>30000</v>
      </c>
      <c r="G49" s="45"/>
      <c r="H49" s="104">
        <f t="shared" si="2"/>
        <v>30000</v>
      </c>
      <c r="I49" s="46">
        <v>30000</v>
      </c>
      <c r="J49" s="46"/>
      <c r="K49" s="89"/>
      <c r="L49" s="97"/>
      <c r="M49" s="82"/>
      <c r="N49" s="97"/>
      <c r="O49" s="46"/>
      <c r="P49" s="46"/>
      <c r="Q49" s="137" t="s">
        <v>12</v>
      </c>
    </row>
    <row r="50" spans="1:17" ht="27" customHeight="1" thickBot="1">
      <c r="A50" s="170" t="s">
        <v>3</v>
      </c>
      <c r="B50" s="176"/>
      <c r="C50" s="176"/>
      <c r="D50" s="176"/>
      <c r="E50" s="177"/>
      <c r="F50" s="30">
        <f t="shared" si="1"/>
        <v>46372573</v>
      </c>
      <c r="G50" s="50">
        <f>SUM(G20:G49)</f>
        <v>5403457</v>
      </c>
      <c r="H50" s="31">
        <f t="shared" si="2"/>
        <v>5284616</v>
      </c>
      <c r="I50" s="52">
        <f>SUM(I20:I49)</f>
        <v>3016244</v>
      </c>
      <c r="J50" s="52">
        <f>SUM(J20:J49)</f>
        <v>0</v>
      </c>
      <c r="K50" s="50"/>
      <c r="L50" s="54">
        <f>SUM(L20:L49)</f>
        <v>0</v>
      </c>
      <c r="M50" s="53">
        <f>SUM(M20:M49)</f>
        <v>2268372</v>
      </c>
      <c r="N50" s="64">
        <f>SUM(N20:N49)</f>
        <v>8519500</v>
      </c>
      <c r="O50" s="50">
        <f>SUM(O20:O49)</f>
        <v>10375000</v>
      </c>
      <c r="P50" s="52">
        <f>SUM(P20:P49)</f>
        <v>16790000</v>
      </c>
      <c r="Q50" s="141"/>
    </row>
    <row r="51" spans="1:17" ht="29.25" thickBot="1">
      <c r="A51" s="121"/>
      <c r="B51" s="17">
        <v>700</v>
      </c>
      <c r="C51" s="17">
        <v>70005</v>
      </c>
      <c r="D51" s="17">
        <v>6060</v>
      </c>
      <c r="E51" s="112" t="s">
        <v>68</v>
      </c>
      <c r="F51" s="28">
        <f t="shared" si="1"/>
        <v>1000000</v>
      </c>
      <c r="G51" s="55"/>
      <c r="H51" s="104">
        <f t="shared" si="2"/>
        <v>1000000</v>
      </c>
      <c r="I51" s="56">
        <v>1000000</v>
      </c>
      <c r="J51" s="56"/>
      <c r="K51" s="55"/>
      <c r="L51" s="61"/>
      <c r="M51" s="60"/>
      <c r="N51" s="61"/>
      <c r="O51" s="56"/>
      <c r="P51" s="56"/>
      <c r="Q51" s="140" t="s">
        <v>12</v>
      </c>
    </row>
    <row r="52" spans="1:17" ht="28.5" customHeight="1" thickBot="1">
      <c r="A52" s="175" t="s">
        <v>4</v>
      </c>
      <c r="B52" s="176"/>
      <c r="C52" s="176"/>
      <c r="D52" s="176"/>
      <c r="E52" s="177"/>
      <c r="F52" s="30">
        <f t="shared" si="1"/>
        <v>1000000</v>
      </c>
      <c r="G52" s="50"/>
      <c r="H52" s="31">
        <f t="shared" si="2"/>
        <v>1000000</v>
      </c>
      <c r="I52" s="52">
        <f>SUM(I51)</f>
        <v>1000000</v>
      </c>
      <c r="J52" s="52">
        <f>SUM(J51)</f>
        <v>0</v>
      </c>
      <c r="K52" s="50"/>
      <c r="L52" s="54"/>
      <c r="M52" s="53">
        <f>SUM(M51)</f>
        <v>0</v>
      </c>
      <c r="N52" s="54"/>
      <c r="O52" s="52"/>
      <c r="P52" s="52"/>
      <c r="Q52" s="141"/>
    </row>
    <row r="53" spans="1:17" ht="94.5" customHeight="1" thickBot="1">
      <c r="A53" s="121"/>
      <c r="B53" s="17">
        <v>700</v>
      </c>
      <c r="C53" s="17">
        <v>70001</v>
      </c>
      <c r="D53" s="17">
        <v>6210</v>
      </c>
      <c r="E53" s="125" t="s">
        <v>69</v>
      </c>
      <c r="F53" s="28">
        <f t="shared" si="1"/>
        <v>300000</v>
      </c>
      <c r="G53" s="55"/>
      <c r="H53" s="104">
        <f t="shared" si="2"/>
        <v>300000</v>
      </c>
      <c r="I53" s="56">
        <v>300000</v>
      </c>
      <c r="J53" s="56"/>
      <c r="K53" s="55"/>
      <c r="L53" s="61"/>
      <c r="M53" s="57"/>
      <c r="N53" s="58"/>
      <c r="O53" s="59"/>
      <c r="P53" s="59"/>
      <c r="Q53" s="140" t="s">
        <v>12</v>
      </c>
    </row>
    <row r="54" spans="1:17" ht="27.75" customHeight="1" thickBot="1">
      <c r="A54" s="170" t="s">
        <v>15</v>
      </c>
      <c r="B54" s="176"/>
      <c r="C54" s="176"/>
      <c r="D54" s="176"/>
      <c r="E54" s="177"/>
      <c r="F54" s="30">
        <f t="shared" si="1"/>
        <v>300000</v>
      </c>
      <c r="G54" s="53"/>
      <c r="H54" s="31">
        <f t="shared" si="2"/>
        <v>300000</v>
      </c>
      <c r="I54" s="52">
        <f>SUM(I53)</f>
        <v>300000</v>
      </c>
      <c r="J54" s="52"/>
      <c r="K54" s="50"/>
      <c r="L54" s="54"/>
      <c r="M54" s="53"/>
      <c r="N54" s="54"/>
      <c r="O54" s="52"/>
      <c r="P54" s="52"/>
      <c r="Q54" s="141"/>
    </row>
    <row r="55" spans="1:17" ht="58.5" customHeight="1" thickBot="1">
      <c r="A55" s="121"/>
      <c r="B55" s="17">
        <v>700</v>
      </c>
      <c r="C55" s="17">
        <v>70021</v>
      </c>
      <c r="D55" s="17">
        <v>6010</v>
      </c>
      <c r="E55" s="126" t="s">
        <v>71</v>
      </c>
      <c r="F55" s="28">
        <f t="shared" si="1"/>
        <v>250000</v>
      </c>
      <c r="G55" s="55"/>
      <c r="H55" s="104">
        <f t="shared" si="2"/>
        <v>250000</v>
      </c>
      <c r="I55" s="56">
        <v>250000</v>
      </c>
      <c r="J55" s="70">
        <v>0</v>
      </c>
      <c r="K55" s="90"/>
      <c r="L55" s="61"/>
      <c r="M55" s="57"/>
      <c r="N55" s="58"/>
      <c r="O55" s="59"/>
      <c r="P55" s="59"/>
      <c r="Q55" s="140" t="s">
        <v>12</v>
      </c>
    </row>
    <row r="56" spans="1:17" ht="27" customHeight="1" thickBot="1">
      <c r="A56" s="170" t="s">
        <v>70</v>
      </c>
      <c r="B56" s="176"/>
      <c r="C56" s="176"/>
      <c r="D56" s="176"/>
      <c r="E56" s="177"/>
      <c r="F56" s="30">
        <f t="shared" si="1"/>
        <v>250000</v>
      </c>
      <c r="G56" s="53"/>
      <c r="H56" s="31">
        <f t="shared" si="2"/>
        <v>250000</v>
      </c>
      <c r="I56" s="52">
        <f>SUM(I55)</f>
        <v>250000</v>
      </c>
      <c r="J56" s="52">
        <f>SUM(J53:J55)</f>
        <v>0</v>
      </c>
      <c r="K56" s="50"/>
      <c r="L56" s="54">
        <f>SUM(L53:L55)</f>
        <v>0</v>
      </c>
      <c r="M56" s="53">
        <f>SUM(M53:M55)</f>
        <v>0</v>
      </c>
      <c r="N56" s="54"/>
      <c r="O56" s="52"/>
      <c r="P56" s="52"/>
      <c r="Q56" s="141"/>
    </row>
    <row r="57" spans="1:17" ht="28.5">
      <c r="A57" s="118"/>
      <c r="B57" s="10">
        <v>750</v>
      </c>
      <c r="C57" s="10">
        <v>75023</v>
      </c>
      <c r="D57" s="10">
        <v>6060</v>
      </c>
      <c r="E57" s="148" t="s">
        <v>72</v>
      </c>
      <c r="F57" s="25">
        <f t="shared" si="1"/>
        <v>45000</v>
      </c>
      <c r="G57" s="33"/>
      <c r="H57" s="26">
        <f t="shared" si="2"/>
        <v>45000</v>
      </c>
      <c r="I57" s="37">
        <v>45000</v>
      </c>
      <c r="J57" s="37"/>
      <c r="K57" s="33"/>
      <c r="L57" s="36"/>
      <c r="M57" s="35"/>
      <c r="N57" s="36"/>
      <c r="O57" s="37"/>
      <c r="P57" s="37"/>
      <c r="Q57" s="136" t="s">
        <v>12</v>
      </c>
    </row>
    <row r="58" spans="1:17" ht="29.25" thickBot="1">
      <c r="A58" s="120"/>
      <c r="B58" s="7"/>
      <c r="C58" s="7"/>
      <c r="D58" s="7">
        <v>6060</v>
      </c>
      <c r="E58" s="127" t="s">
        <v>73</v>
      </c>
      <c r="F58" s="146">
        <f t="shared" si="1"/>
        <v>1525000</v>
      </c>
      <c r="G58" s="45"/>
      <c r="H58" s="104">
        <f t="shared" si="2"/>
        <v>25000</v>
      </c>
      <c r="I58" s="49">
        <v>25000</v>
      </c>
      <c r="J58" s="49"/>
      <c r="K58" s="45"/>
      <c r="L58" s="48"/>
      <c r="M58" s="47"/>
      <c r="N58" s="48">
        <v>500000</v>
      </c>
      <c r="O58" s="49">
        <v>1000000</v>
      </c>
      <c r="P58" s="49"/>
      <c r="Q58" s="137" t="s">
        <v>12</v>
      </c>
    </row>
    <row r="59" spans="1:17" ht="24" customHeight="1" thickBot="1">
      <c r="A59" s="170" t="s">
        <v>5</v>
      </c>
      <c r="B59" s="176"/>
      <c r="C59" s="176"/>
      <c r="D59" s="176"/>
      <c r="E59" s="177"/>
      <c r="F59" s="30">
        <f t="shared" si="1"/>
        <v>1570000</v>
      </c>
      <c r="G59" s="53">
        <f>SUM(G58)</f>
        <v>0</v>
      </c>
      <c r="H59" s="31">
        <f t="shared" si="2"/>
        <v>70000</v>
      </c>
      <c r="I59" s="52">
        <f>SUM(I57:I58)</f>
        <v>70000</v>
      </c>
      <c r="J59" s="52">
        <f>SUM(J57:J58)</f>
        <v>0</v>
      </c>
      <c r="K59" s="50"/>
      <c r="L59" s="54">
        <f>SUM(L57:L58)</f>
        <v>0</v>
      </c>
      <c r="M59" s="53">
        <f>SUM(M57:M58)</f>
        <v>0</v>
      </c>
      <c r="N59" s="64">
        <f>SUM(N57:N58)</f>
        <v>500000</v>
      </c>
      <c r="O59" s="64">
        <f>SUM(O57:O58)</f>
        <v>1000000</v>
      </c>
      <c r="P59" s="52"/>
      <c r="Q59" s="141"/>
    </row>
    <row r="60" spans="1:17" ht="45.75" customHeight="1" thickBot="1">
      <c r="A60" s="121"/>
      <c r="B60" s="17">
        <v>754</v>
      </c>
      <c r="C60" s="17">
        <v>75416</v>
      </c>
      <c r="D60" s="17">
        <v>6060</v>
      </c>
      <c r="E60" s="112" t="s">
        <v>74</v>
      </c>
      <c r="F60" s="28">
        <f t="shared" si="1"/>
        <v>80000</v>
      </c>
      <c r="G60" s="55"/>
      <c r="H60" s="104">
        <f t="shared" si="2"/>
        <v>80000</v>
      </c>
      <c r="I60" s="49">
        <v>80000</v>
      </c>
      <c r="J60" s="71"/>
      <c r="K60" s="91"/>
      <c r="L60" s="58"/>
      <c r="M60" s="57"/>
      <c r="N60" s="58"/>
      <c r="O60" s="59"/>
      <c r="P60" s="59"/>
      <c r="Q60" s="137" t="s">
        <v>12</v>
      </c>
    </row>
    <row r="61" spans="1:17" ht="24" customHeight="1" thickBot="1">
      <c r="A61" s="170" t="s">
        <v>19</v>
      </c>
      <c r="B61" s="176"/>
      <c r="C61" s="176"/>
      <c r="D61" s="176"/>
      <c r="E61" s="177"/>
      <c r="F61" s="30">
        <f t="shared" si="1"/>
        <v>80000</v>
      </c>
      <c r="G61" s="53">
        <f>SUM(G60)</f>
        <v>0</v>
      </c>
      <c r="H61" s="31">
        <f t="shared" si="2"/>
        <v>80000</v>
      </c>
      <c r="I61" s="52">
        <f>SUM(I60)</f>
        <v>80000</v>
      </c>
      <c r="J61" s="52"/>
      <c r="K61" s="50"/>
      <c r="L61" s="54"/>
      <c r="M61" s="53"/>
      <c r="N61" s="54"/>
      <c r="O61" s="52"/>
      <c r="P61" s="52"/>
      <c r="Q61" s="141"/>
    </row>
    <row r="62" spans="1:17" ht="44.25" customHeight="1">
      <c r="A62" s="118"/>
      <c r="B62" s="10">
        <v>801</v>
      </c>
      <c r="C62" s="10">
        <v>80101</v>
      </c>
      <c r="D62" s="149">
        <v>6050</v>
      </c>
      <c r="E62" s="150" t="s">
        <v>75</v>
      </c>
      <c r="F62" s="25">
        <f t="shared" si="1"/>
        <v>85000</v>
      </c>
      <c r="G62" s="33"/>
      <c r="H62" s="26">
        <f t="shared" si="2"/>
        <v>85000</v>
      </c>
      <c r="I62" s="68">
        <v>85000</v>
      </c>
      <c r="J62" s="68"/>
      <c r="K62" s="67"/>
      <c r="L62" s="69"/>
      <c r="M62" s="63"/>
      <c r="N62" s="36"/>
      <c r="O62" s="37"/>
      <c r="P62" s="37"/>
      <c r="Q62" s="136" t="s">
        <v>12</v>
      </c>
    </row>
    <row r="63" spans="1:17" ht="44.25" customHeight="1">
      <c r="A63" s="121"/>
      <c r="B63" s="17"/>
      <c r="C63" s="17"/>
      <c r="D63" s="128">
        <v>6050</v>
      </c>
      <c r="E63" s="9" t="s">
        <v>76</v>
      </c>
      <c r="F63" s="66">
        <f>G63+H63+N63+O63+P63</f>
        <v>75000</v>
      </c>
      <c r="G63" s="38"/>
      <c r="H63" s="152">
        <f t="shared" si="2"/>
        <v>75000</v>
      </c>
      <c r="I63" s="39">
        <v>75000</v>
      </c>
      <c r="J63" s="39"/>
      <c r="K63" s="38"/>
      <c r="L63" s="41"/>
      <c r="M63" s="40"/>
      <c r="N63" s="41"/>
      <c r="O63" s="39"/>
      <c r="P63" s="39"/>
      <c r="Q63" s="136" t="s">
        <v>12</v>
      </c>
    </row>
    <row r="64" spans="1:17" ht="29.25" thickBot="1">
      <c r="A64" s="120"/>
      <c r="B64" s="7"/>
      <c r="C64" s="7"/>
      <c r="D64" s="151">
        <v>6060</v>
      </c>
      <c r="E64" s="8" t="s">
        <v>104</v>
      </c>
      <c r="F64" s="28">
        <f t="shared" si="1"/>
        <v>18000</v>
      </c>
      <c r="G64" s="55"/>
      <c r="H64" s="104">
        <f t="shared" si="2"/>
        <v>18000</v>
      </c>
      <c r="I64" s="56">
        <v>18000</v>
      </c>
      <c r="J64" s="56"/>
      <c r="K64" s="55"/>
      <c r="L64" s="61"/>
      <c r="M64" s="60"/>
      <c r="N64" s="61"/>
      <c r="O64" s="56"/>
      <c r="P64" s="56"/>
      <c r="Q64" s="140" t="s">
        <v>12</v>
      </c>
    </row>
    <row r="65" spans="1:17" ht="24.75" customHeight="1" thickBot="1">
      <c r="A65" s="170" t="s">
        <v>6</v>
      </c>
      <c r="B65" s="176"/>
      <c r="C65" s="176"/>
      <c r="D65" s="176"/>
      <c r="E65" s="177"/>
      <c r="F65" s="30">
        <f t="shared" si="1"/>
        <v>178000</v>
      </c>
      <c r="G65" s="50"/>
      <c r="H65" s="31">
        <f t="shared" si="2"/>
        <v>178000</v>
      </c>
      <c r="I65" s="52">
        <f>SUM(I62:I64)</f>
        <v>178000</v>
      </c>
      <c r="J65" s="52">
        <f>SUM(J62:J64)</f>
        <v>0</v>
      </c>
      <c r="K65" s="50"/>
      <c r="L65" s="54">
        <f>SUM(L62:L64)</f>
        <v>0</v>
      </c>
      <c r="M65" s="53"/>
      <c r="N65" s="54"/>
      <c r="O65" s="52"/>
      <c r="P65" s="52"/>
      <c r="Q65" s="141"/>
    </row>
    <row r="66" spans="1:17" ht="87.75" customHeight="1" thickBot="1">
      <c r="A66" s="121"/>
      <c r="B66" s="17">
        <v>801</v>
      </c>
      <c r="C66" s="17">
        <v>80104</v>
      </c>
      <c r="D66" s="128">
        <v>6050</v>
      </c>
      <c r="E66" s="8" t="s">
        <v>77</v>
      </c>
      <c r="F66" s="28">
        <f t="shared" si="1"/>
        <v>50000</v>
      </c>
      <c r="G66" s="55"/>
      <c r="H66" s="104">
        <f t="shared" si="2"/>
        <v>50000</v>
      </c>
      <c r="I66" s="56">
        <v>50000</v>
      </c>
      <c r="J66" s="56"/>
      <c r="K66" s="55"/>
      <c r="L66" s="61"/>
      <c r="M66" s="60"/>
      <c r="N66" s="61"/>
      <c r="O66" s="56"/>
      <c r="P66" s="56"/>
      <c r="Q66" s="140" t="s">
        <v>12</v>
      </c>
    </row>
    <row r="67" spans="1:17" ht="24.75" customHeight="1" thickBot="1">
      <c r="A67" s="170" t="s">
        <v>17</v>
      </c>
      <c r="B67" s="176"/>
      <c r="C67" s="176"/>
      <c r="D67" s="176"/>
      <c r="E67" s="177"/>
      <c r="F67" s="30">
        <f t="shared" si="1"/>
        <v>50000</v>
      </c>
      <c r="G67" s="53"/>
      <c r="H67" s="31">
        <f t="shared" si="2"/>
        <v>50000</v>
      </c>
      <c r="I67" s="51">
        <f>SUM(I66)</f>
        <v>50000</v>
      </c>
      <c r="J67" s="51">
        <f>SUM(J66)</f>
        <v>0</v>
      </c>
      <c r="K67" s="31"/>
      <c r="L67" s="75">
        <f>SUM(L66)</f>
        <v>0</v>
      </c>
      <c r="M67" s="53"/>
      <c r="N67" s="54"/>
      <c r="O67" s="52"/>
      <c r="P67" s="52"/>
      <c r="Q67" s="141"/>
    </row>
    <row r="68" spans="1:17" ht="33.75" customHeight="1" thickBot="1">
      <c r="A68" s="121"/>
      <c r="B68" s="17">
        <v>801</v>
      </c>
      <c r="C68" s="17">
        <v>80110</v>
      </c>
      <c r="D68" s="128">
        <v>6050</v>
      </c>
      <c r="E68" s="112" t="s">
        <v>78</v>
      </c>
      <c r="F68" s="28">
        <f t="shared" si="1"/>
        <v>50000</v>
      </c>
      <c r="G68" s="55"/>
      <c r="H68" s="104">
        <f t="shared" si="2"/>
        <v>50000</v>
      </c>
      <c r="I68" s="56">
        <v>50000</v>
      </c>
      <c r="J68" s="59"/>
      <c r="K68" s="91"/>
      <c r="L68" s="58"/>
      <c r="M68" s="57"/>
      <c r="N68" s="58"/>
      <c r="O68" s="59"/>
      <c r="P68" s="59"/>
      <c r="Q68" s="140" t="s">
        <v>12</v>
      </c>
    </row>
    <row r="69" spans="1:17" ht="24.75" customHeight="1" thickBot="1">
      <c r="A69" s="170" t="s">
        <v>18</v>
      </c>
      <c r="B69" s="176"/>
      <c r="C69" s="176"/>
      <c r="D69" s="176"/>
      <c r="E69" s="177"/>
      <c r="F69" s="30">
        <f t="shared" si="1"/>
        <v>50000</v>
      </c>
      <c r="G69" s="53">
        <v>0</v>
      </c>
      <c r="H69" s="31">
        <f t="shared" si="2"/>
        <v>50000</v>
      </c>
      <c r="I69" s="51">
        <f>SUM(I68)</f>
        <v>50000</v>
      </c>
      <c r="J69" s="52"/>
      <c r="K69" s="50"/>
      <c r="L69" s="54"/>
      <c r="M69" s="53"/>
      <c r="N69" s="54"/>
      <c r="O69" s="52"/>
      <c r="P69" s="52"/>
      <c r="Q69" s="141"/>
    </row>
    <row r="70" spans="1:17" ht="86.25" customHeight="1" thickBot="1">
      <c r="A70" s="121"/>
      <c r="B70" s="17">
        <v>801</v>
      </c>
      <c r="C70" s="17">
        <v>80195</v>
      </c>
      <c r="D70" s="128">
        <v>6050</v>
      </c>
      <c r="E70" s="8" t="s">
        <v>79</v>
      </c>
      <c r="F70" s="28">
        <f t="shared" si="1"/>
        <v>525000</v>
      </c>
      <c r="G70" s="55"/>
      <c r="H70" s="104">
        <f t="shared" si="2"/>
        <v>25000</v>
      </c>
      <c r="I70" s="56">
        <v>25000</v>
      </c>
      <c r="J70" s="59"/>
      <c r="K70" s="91"/>
      <c r="L70" s="58"/>
      <c r="M70" s="60"/>
      <c r="N70" s="61">
        <v>250000</v>
      </c>
      <c r="O70" s="56">
        <v>250000</v>
      </c>
      <c r="P70" s="56"/>
      <c r="Q70" s="140" t="s">
        <v>12</v>
      </c>
    </row>
    <row r="71" spans="1:17" ht="22.5" customHeight="1" thickBot="1">
      <c r="A71" s="170" t="s">
        <v>14</v>
      </c>
      <c r="B71" s="176"/>
      <c r="C71" s="176"/>
      <c r="D71" s="176"/>
      <c r="E71" s="177"/>
      <c r="F71" s="30">
        <f t="shared" si="1"/>
        <v>525000</v>
      </c>
      <c r="G71" s="53"/>
      <c r="H71" s="31">
        <f t="shared" si="2"/>
        <v>25000</v>
      </c>
      <c r="I71" s="52">
        <f>SUM(I70)</f>
        <v>25000</v>
      </c>
      <c r="J71" s="52"/>
      <c r="K71" s="50"/>
      <c r="L71" s="54"/>
      <c r="M71" s="53">
        <f>SUM(M70)</f>
        <v>0</v>
      </c>
      <c r="N71" s="53">
        <f>SUM(N70)</f>
        <v>250000</v>
      </c>
      <c r="O71" s="53">
        <f>SUM(O70)</f>
        <v>250000</v>
      </c>
      <c r="P71" s="52"/>
      <c r="Q71" s="141"/>
    </row>
    <row r="72" spans="1:17" ht="42.75">
      <c r="A72" s="118"/>
      <c r="B72" s="10">
        <v>900</v>
      </c>
      <c r="C72" s="10">
        <v>90001</v>
      </c>
      <c r="D72" s="21">
        <v>6050</v>
      </c>
      <c r="E72" s="150" t="s">
        <v>80</v>
      </c>
      <c r="F72" s="25">
        <f t="shared" si="1"/>
        <v>18289</v>
      </c>
      <c r="G72" s="33">
        <v>18289</v>
      </c>
      <c r="H72" s="26">
        <f t="shared" si="2"/>
        <v>0</v>
      </c>
      <c r="I72" s="39"/>
      <c r="J72" s="39"/>
      <c r="K72" s="38"/>
      <c r="L72" s="41"/>
      <c r="M72" s="40"/>
      <c r="N72" s="41"/>
      <c r="O72" s="39"/>
      <c r="P72" s="39"/>
      <c r="Q72" s="136" t="s">
        <v>12</v>
      </c>
    </row>
    <row r="73" spans="1:17" ht="28.5">
      <c r="A73" s="119"/>
      <c r="B73" s="16"/>
      <c r="C73" s="16"/>
      <c r="D73" s="21"/>
      <c r="E73" s="9" t="s">
        <v>81</v>
      </c>
      <c r="F73" s="66">
        <f t="shared" si="1"/>
        <v>4070298</v>
      </c>
      <c r="G73" s="38">
        <v>3525270</v>
      </c>
      <c r="H73" s="26">
        <f t="shared" si="2"/>
        <v>545028</v>
      </c>
      <c r="I73" s="39">
        <v>163549</v>
      </c>
      <c r="J73" s="39"/>
      <c r="K73" s="38"/>
      <c r="L73" s="41"/>
      <c r="M73" s="40">
        <v>381479</v>
      </c>
      <c r="N73" s="41"/>
      <c r="O73" s="39"/>
      <c r="P73" s="39"/>
      <c r="Q73" s="136" t="s">
        <v>12</v>
      </c>
    </row>
    <row r="74" spans="1:17" ht="42.75">
      <c r="A74" s="119"/>
      <c r="B74" s="16"/>
      <c r="C74" s="16"/>
      <c r="D74" s="21"/>
      <c r="E74" s="9" t="s">
        <v>82</v>
      </c>
      <c r="F74" s="66">
        <f t="shared" si="1"/>
        <v>1261601</v>
      </c>
      <c r="G74" s="38">
        <v>52734</v>
      </c>
      <c r="H74" s="26">
        <f t="shared" si="2"/>
        <v>0</v>
      </c>
      <c r="I74" s="39">
        <v>0</v>
      </c>
      <c r="J74" s="39"/>
      <c r="K74" s="38"/>
      <c r="L74" s="41"/>
      <c r="M74" s="40"/>
      <c r="N74" s="41"/>
      <c r="O74" s="39">
        <v>287867</v>
      </c>
      <c r="P74" s="39">
        <v>921000</v>
      </c>
      <c r="Q74" s="136" t="s">
        <v>12</v>
      </c>
    </row>
    <row r="75" spans="1:17" ht="57">
      <c r="A75" s="119"/>
      <c r="B75" s="16"/>
      <c r="C75" s="16"/>
      <c r="D75" s="21"/>
      <c r="E75" s="9" t="s">
        <v>83</v>
      </c>
      <c r="F75" s="66">
        <f t="shared" si="1"/>
        <v>3226043</v>
      </c>
      <c r="G75" s="38">
        <v>114268</v>
      </c>
      <c r="H75" s="26"/>
      <c r="I75" s="39"/>
      <c r="J75" s="39"/>
      <c r="K75" s="38"/>
      <c r="L75" s="41"/>
      <c r="M75" s="40"/>
      <c r="N75" s="41"/>
      <c r="O75" s="39">
        <v>899775</v>
      </c>
      <c r="P75" s="39">
        <v>2212000</v>
      </c>
      <c r="Q75" s="136" t="s">
        <v>12</v>
      </c>
    </row>
    <row r="76" spans="1:17" ht="99.75">
      <c r="A76" s="119"/>
      <c r="B76" s="16"/>
      <c r="C76" s="16"/>
      <c r="D76" s="21"/>
      <c r="E76" s="9" t="s">
        <v>84</v>
      </c>
      <c r="F76" s="66">
        <f t="shared" si="1"/>
        <v>20252</v>
      </c>
      <c r="G76" s="38">
        <v>20252</v>
      </c>
      <c r="H76" s="26">
        <f aca="true" t="shared" si="3" ref="H76:H103">I76+J76+L76+M76</f>
        <v>0</v>
      </c>
      <c r="I76" s="39"/>
      <c r="J76" s="39"/>
      <c r="K76" s="38"/>
      <c r="L76" s="41"/>
      <c r="M76" s="40"/>
      <c r="N76" s="41"/>
      <c r="O76" s="39"/>
      <c r="P76" s="39"/>
      <c r="Q76" s="136" t="s">
        <v>12</v>
      </c>
    </row>
    <row r="77" spans="1:17" ht="57">
      <c r="A77" s="119"/>
      <c r="B77" s="16"/>
      <c r="C77" s="16"/>
      <c r="D77" s="21"/>
      <c r="E77" s="9" t="s">
        <v>85</v>
      </c>
      <c r="F77" s="66">
        <f t="shared" si="1"/>
        <v>976502</v>
      </c>
      <c r="G77" s="38">
        <v>14340</v>
      </c>
      <c r="H77" s="26">
        <f t="shared" si="3"/>
        <v>0</v>
      </c>
      <c r="I77" s="39"/>
      <c r="J77" s="39"/>
      <c r="K77" s="38"/>
      <c r="L77" s="41"/>
      <c r="M77" s="40"/>
      <c r="N77" s="41"/>
      <c r="O77" s="39"/>
      <c r="P77" s="39">
        <v>962162</v>
      </c>
      <c r="Q77" s="136" t="s">
        <v>12</v>
      </c>
    </row>
    <row r="78" spans="1:17" ht="57">
      <c r="A78" s="119"/>
      <c r="B78" s="16"/>
      <c r="C78" s="16"/>
      <c r="D78" s="21"/>
      <c r="E78" s="9" t="s">
        <v>86</v>
      </c>
      <c r="F78" s="66">
        <f t="shared" si="1"/>
        <v>2152633</v>
      </c>
      <c r="G78" s="38">
        <v>75784</v>
      </c>
      <c r="H78" s="26">
        <f t="shared" si="3"/>
        <v>0</v>
      </c>
      <c r="I78" s="39"/>
      <c r="J78" s="39"/>
      <c r="K78" s="38"/>
      <c r="L78" s="41"/>
      <c r="M78" s="40"/>
      <c r="N78" s="41"/>
      <c r="O78" s="39">
        <v>561849</v>
      </c>
      <c r="P78" s="39">
        <v>1515000</v>
      </c>
      <c r="Q78" s="136" t="s">
        <v>12</v>
      </c>
    </row>
    <row r="79" spans="1:17" ht="57">
      <c r="A79" s="119"/>
      <c r="B79" s="16"/>
      <c r="C79" s="16"/>
      <c r="D79" s="21"/>
      <c r="E79" s="9" t="s">
        <v>87</v>
      </c>
      <c r="F79" s="66">
        <f t="shared" si="1"/>
        <v>2904269</v>
      </c>
      <c r="G79" s="38">
        <v>144269</v>
      </c>
      <c r="H79" s="26">
        <f t="shared" si="3"/>
        <v>10000</v>
      </c>
      <c r="I79" s="39">
        <v>10000</v>
      </c>
      <c r="J79" s="39"/>
      <c r="K79" s="38"/>
      <c r="L79" s="41"/>
      <c r="M79" s="40"/>
      <c r="N79" s="41"/>
      <c r="O79" s="39">
        <v>250000</v>
      </c>
      <c r="P79" s="39">
        <v>2500000</v>
      </c>
      <c r="Q79" s="136" t="s">
        <v>12</v>
      </c>
    </row>
    <row r="80" spans="1:17" ht="42.75">
      <c r="A80" s="119"/>
      <c r="B80" s="16"/>
      <c r="C80" s="16"/>
      <c r="D80" s="21"/>
      <c r="E80" s="9" t="s">
        <v>88</v>
      </c>
      <c r="F80" s="66">
        <f t="shared" si="1"/>
        <v>35000</v>
      </c>
      <c r="G80" s="38"/>
      <c r="H80" s="26">
        <f t="shared" si="3"/>
        <v>0</v>
      </c>
      <c r="I80" s="39"/>
      <c r="J80" s="39"/>
      <c r="K80" s="38"/>
      <c r="L80" s="41"/>
      <c r="M80" s="40"/>
      <c r="N80" s="41">
        <v>35000</v>
      </c>
      <c r="O80" s="39"/>
      <c r="P80" s="39"/>
      <c r="Q80" s="136" t="s">
        <v>12</v>
      </c>
    </row>
    <row r="81" spans="1:17" ht="42.75">
      <c r="A81" s="119"/>
      <c r="B81" s="16"/>
      <c r="C81" s="16"/>
      <c r="D81" s="21"/>
      <c r="E81" s="9" t="s">
        <v>89</v>
      </c>
      <c r="F81" s="66">
        <f t="shared" si="1"/>
        <v>25000</v>
      </c>
      <c r="G81" s="38"/>
      <c r="H81" s="26">
        <f t="shared" si="3"/>
        <v>0</v>
      </c>
      <c r="I81" s="39"/>
      <c r="J81" s="39"/>
      <c r="K81" s="38"/>
      <c r="L81" s="41"/>
      <c r="M81" s="40"/>
      <c r="N81" s="41">
        <v>25000</v>
      </c>
      <c r="O81" s="39"/>
      <c r="P81" s="39"/>
      <c r="Q81" s="136" t="s">
        <v>12</v>
      </c>
    </row>
    <row r="82" spans="1:17" ht="57">
      <c r="A82" s="119"/>
      <c r="B82" s="16"/>
      <c r="C82" s="16"/>
      <c r="D82" s="21"/>
      <c r="E82" s="9" t="s">
        <v>90</v>
      </c>
      <c r="F82" s="66">
        <f aca="true" t="shared" si="4" ref="F82:F103">G82+H82+N82+O82+P82</f>
        <v>75000</v>
      </c>
      <c r="G82" s="38"/>
      <c r="H82" s="26">
        <f t="shared" si="3"/>
        <v>0</v>
      </c>
      <c r="I82" s="39"/>
      <c r="J82" s="39"/>
      <c r="K82" s="38"/>
      <c r="L82" s="41"/>
      <c r="M82" s="40"/>
      <c r="N82" s="41">
        <v>75000</v>
      </c>
      <c r="O82" s="39"/>
      <c r="P82" s="39"/>
      <c r="Q82" s="136" t="s">
        <v>12</v>
      </c>
    </row>
    <row r="83" spans="1:17" ht="42.75">
      <c r="A83" s="119"/>
      <c r="B83" s="16"/>
      <c r="C83" s="16"/>
      <c r="D83" s="21"/>
      <c r="E83" s="22" t="s">
        <v>91</v>
      </c>
      <c r="F83" s="66">
        <f t="shared" si="4"/>
        <v>1050000</v>
      </c>
      <c r="G83" s="45"/>
      <c r="H83" s="26">
        <f t="shared" si="3"/>
        <v>50000</v>
      </c>
      <c r="I83" s="49">
        <v>50000</v>
      </c>
      <c r="J83" s="49"/>
      <c r="K83" s="45"/>
      <c r="L83" s="48"/>
      <c r="M83" s="47"/>
      <c r="N83" s="48">
        <v>500000</v>
      </c>
      <c r="O83" s="49">
        <v>500000</v>
      </c>
      <c r="P83" s="49"/>
      <c r="Q83" s="136" t="s">
        <v>12</v>
      </c>
    </row>
    <row r="84" spans="1:17" ht="43.5" thickBot="1">
      <c r="A84" s="120"/>
      <c r="B84" s="7"/>
      <c r="C84" s="7"/>
      <c r="D84" s="21"/>
      <c r="E84" s="22" t="s">
        <v>92</v>
      </c>
      <c r="F84" s="146">
        <f t="shared" si="4"/>
        <v>2200000</v>
      </c>
      <c r="G84" s="45">
        <v>8763</v>
      </c>
      <c r="H84" s="104">
        <f t="shared" si="3"/>
        <v>0</v>
      </c>
      <c r="I84" s="49"/>
      <c r="J84" s="49"/>
      <c r="K84" s="45"/>
      <c r="L84" s="48"/>
      <c r="M84" s="47"/>
      <c r="N84" s="48"/>
      <c r="O84" s="49">
        <v>120000</v>
      </c>
      <c r="P84" s="49">
        <v>2071237</v>
      </c>
      <c r="Q84" s="137" t="s">
        <v>12</v>
      </c>
    </row>
    <row r="85" spans="1:17" ht="24.75" customHeight="1" thickBot="1">
      <c r="A85" s="175" t="s">
        <v>7</v>
      </c>
      <c r="B85" s="176"/>
      <c r="C85" s="176"/>
      <c r="D85" s="176"/>
      <c r="E85" s="177"/>
      <c r="F85" s="165">
        <f t="shared" si="4"/>
        <v>18014887</v>
      </c>
      <c r="G85" s="50">
        <f>SUM(G72:G84)</f>
        <v>3973969</v>
      </c>
      <c r="H85" s="31">
        <f t="shared" si="3"/>
        <v>605028</v>
      </c>
      <c r="I85" s="52">
        <f>SUM(I72:I84)</f>
        <v>223549</v>
      </c>
      <c r="J85" s="52">
        <f>SUM(J72:J84)</f>
        <v>0</v>
      </c>
      <c r="K85" s="50"/>
      <c r="L85" s="54">
        <f>SUM(L72:L84)</f>
        <v>0</v>
      </c>
      <c r="M85" s="53">
        <f>SUM(M72:M84)</f>
        <v>381479</v>
      </c>
      <c r="N85" s="53">
        <f>SUM(N72:N84)</f>
        <v>635000</v>
      </c>
      <c r="O85" s="53">
        <f>SUM(O72:O84)</f>
        <v>2619491</v>
      </c>
      <c r="P85" s="53">
        <f>SUM(P72:P84)</f>
        <v>10181399</v>
      </c>
      <c r="Q85" s="142"/>
    </row>
    <row r="86" spans="1:17" ht="57.75" thickBot="1">
      <c r="A86" s="121"/>
      <c r="B86" s="17">
        <v>900</v>
      </c>
      <c r="C86" s="17">
        <v>90002</v>
      </c>
      <c r="D86" s="17">
        <v>6050</v>
      </c>
      <c r="E86" s="20" t="s">
        <v>93</v>
      </c>
      <c r="F86" s="28">
        <f t="shared" si="4"/>
        <v>27906</v>
      </c>
      <c r="G86" s="55">
        <v>27906</v>
      </c>
      <c r="H86" s="104">
        <f t="shared" si="3"/>
        <v>0</v>
      </c>
      <c r="I86" s="56"/>
      <c r="J86" s="56"/>
      <c r="K86" s="55"/>
      <c r="L86" s="61"/>
      <c r="M86" s="60"/>
      <c r="N86" s="61"/>
      <c r="O86" s="56"/>
      <c r="P86" s="56"/>
      <c r="Q86" s="140" t="s">
        <v>12</v>
      </c>
    </row>
    <row r="87" spans="1:17" ht="24" customHeight="1" thickBot="1">
      <c r="A87" s="175" t="s">
        <v>8</v>
      </c>
      <c r="B87" s="176"/>
      <c r="C87" s="176"/>
      <c r="D87" s="176"/>
      <c r="E87" s="177"/>
      <c r="F87" s="165">
        <f t="shared" si="4"/>
        <v>27906</v>
      </c>
      <c r="G87" s="50">
        <f>SUM(G86:G86)</f>
        <v>27906</v>
      </c>
      <c r="H87" s="31">
        <f t="shared" si="3"/>
        <v>0</v>
      </c>
      <c r="I87" s="52"/>
      <c r="J87" s="52"/>
      <c r="K87" s="50"/>
      <c r="L87" s="54">
        <f>SUM(L86:L86)</f>
        <v>0</v>
      </c>
      <c r="M87" s="53"/>
      <c r="N87" s="54"/>
      <c r="O87" s="52"/>
      <c r="P87" s="52"/>
      <c r="Q87" s="143"/>
    </row>
    <row r="88" spans="1:17" ht="29.25" thickBot="1">
      <c r="A88" s="121"/>
      <c r="B88" s="17">
        <v>900</v>
      </c>
      <c r="C88" s="17">
        <v>90015</v>
      </c>
      <c r="D88" s="17">
        <v>6050</v>
      </c>
      <c r="E88" s="20" t="s">
        <v>94</v>
      </c>
      <c r="F88" s="28">
        <f t="shared" si="4"/>
        <v>50000</v>
      </c>
      <c r="G88" s="55">
        <v>0</v>
      </c>
      <c r="H88" s="104">
        <f t="shared" si="3"/>
        <v>50000</v>
      </c>
      <c r="I88" s="56">
        <v>50000</v>
      </c>
      <c r="J88" s="56"/>
      <c r="K88" s="55"/>
      <c r="L88" s="61"/>
      <c r="M88" s="60"/>
      <c r="N88" s="61"/>
      <c r="O88" s="56"/>
      <c r="P88" s="56"/>
      <c r="Q88" s="140" t="s">
        <v>12</v>
      </c>
    </row>
    <row r="89" spans="1:17" ht="27" customHeight="1" thickBot="1">
      <c r="A89" s="175" t="s">
        <v>9</v>
      </c>
      <c r="B89" s="176"/>
      <c r="C89" s="176"/>
      <c r="D89" s="176"/>
      <c r="E89" s="177"/>
      <c r="F89" s="165">
        <f t="shared" si="4"/>
        <v>50000</v>
      </c>
      <c r="G89" s="50">
        <f>G88</f>
        <v>0</v>
      </c>
      <c r="H89" s="31">
        <f t="shared" si="3"/>
        <v>50000</v>
      </c>
      <c r="I89" s="52">
        <f>I88</f>
        <v>50000</v>
      </c>
      <c r="J89" s="52">
        <f>J88</f>
        <v>0</v>
      </c>
      <c r="K89" s="50"/>
      <c r="L89" s="54"/>
      <c r="M89" s="53"/>
      <c r="N89" s="54"/>
      <c r="O89" s="52"/>
      <c r="P89" s="52"/>
      <c r="Q89" s="143"/>
    </row>
    <row r="90" spans="1:17" ht="28.5">
      <c r="A90" s="118"/>
      <c r="B90" s="10">
        <v>900</v>
      </c>
      <c r="C90" s="10">
        <v>90095</v>
      </c>
      <c r="D90" s="17">
        <v>6050</v>
      </c>
      <c r="E90" s="11" t="s">
        <v>95</v>
      </c>
      <c r="F90" s="25">
        <f t="shared" si="4"/>
        <v>537380</v>
      </c>
      <c r="G90" s="33">
        <v>137380</v>
      </c>
      <c r="H90" s="26">
        <f t="shared" si="3"/>
        <v>400000</v>
      </c>
      <c r="I90" s="37">
        <v>400000</v>
      </c>
      <c r="J90" s="37"/>
      <c r="K90" s="33"/>
      <c r="L90" s="36"/>
      <c r="M90" s="35"/>
      <c r="N90" s="36"/>
      <c r="O90" s="37"/>
      <c r="P90" s="37"/>
      <c r="Q90" s="139" t="s">
        <v>12</v>
      </c>
    </row>
    <row r="91" spans="1:17" ht="42.75">
      <c r="A91" s="119"/>
      <c r="B91" s="16"/>
      <c r="C91" s="16"/>
      <c r="D91" s="17"/>
      <c r="E91" s="19" t="s">
        <v>96</v>
      </c>
      <c r="F91" s="66">
        <f t="shared" si="4"/>
        <v>300086</v>
      </c>
      <c r="G91" s="38">
        <v>86</v>
      </c>
      <c r="H91" s="26">
        <f t="shared" si="3"/>
        <v>0</v>
      </c>
      <c r="I91" s="39">
        <v>0</v>
      </c>
      <c r="J91" s="39"/>
      <c r="K91" s="38"/>
      <c r="L91" s="41"/>
      <c r="M91" s="40"/>
      <c r="N91" s="41"/>
      <c r="O91" s="39">
        <v>100000</v>
      </c>
      <c r="P91" s="39">
        <v>200000</v>
      </c>
      <c r="Q91" s="136" t="s">
        <v>12</v>
      </c>
    </row>
    <row r="92" spans="1:17" ht="28.5">
      <c r="A92" s="119"/>
      <c r="B92" s="16"/>
      <c r="C92" s="16"/>
      <c r="D92" s="17"/>
      <c r="E92" s="18" t="s">
        <v>97</v>
      </c>
      <c r="F92" s="66">
        <f t="shared" si="4"/>
        <v>500000</v>
      </c>
      <c r="G92" s="38"/>
      <c r="H92" s="26">
        <f t="shared" si="3"/>
        <v>500000</v>
      </c>
      <c r="I92" s="39">
        <v>500000</v>
      </c>
      <c r="J92" s="39"/>
      <c r="K92" s="38"/>
      <c r="L92" s="41"/>
      <c r="M92" s="40"/>
      <c r="N92" s="41"/>
      <c r="O92" s="39"/>
      <c r="P92" s="39"/>
      <c r="Q92" s="136" t="s">
        <v>12</v>
      </c>
    </row>
    <row r="93" spans="1:17" ht="42.75">
      <c r="A93" s="119"/>
      <c r="B93" s="16"/>
      <c r="C93" s="16"/>
      <c r="D93" s="17"/>
      <c r="E93" s="19" t="s">
        <v>113</v>
      </c>
      <c r="F93" s="66">
        <v>240000</v>
      </c>
      <c r="G93" s="45">
        <v>120000</v>
      </c>
      <c r="H93" s="26">
        <f t="shared" si="3"/>
        <v>120000</v>
      </c>
      <c r="I93" s="49">
        <v>120000</v>
      </c>
      <c r="J93" s="49"/>
      <c r="K93" s="45"/>
      <c r="L93" s="48"/>
      <c r="M93" s="47"/>
      <c r="N93" s="48"/>
      <c r="O93" s="49"/>
      <c r="P93" s="49"/>
      <c r="Q93" s="136" t="s">
        <v>12</v>
      </c>
    </row>
    <row r="94" spans="1:17" ht="28.5">
      <c r="A94" s="113"/>
      <c r="B94" s="98"/>
      <c r="C94" s="98"/>
      <c r="D94" s="17"/>
      <c r="E94" s="19" t="s">
        <v>112</v>
      </c>
      <c r="F94" s="66">
        <v>60000</v>
      </c>
      <c r="G94" s="45">
        <v>30000</v>
      </c>
      <c r="H94" s="26">
        <f t="shared" si="3"/>
        <v>0</v>
      </c>
      <c r="I94" s="49"/>
      <c r="J94" s="49"/>
      <c r="K94" s="45"/>
      <c r="L94" s="48"/>
      <c r="M94" s="47"/>
      <c r="N94" s="48">
        <v>30000</v>
      </c>
      <c r="O94" s="49"/>
      <c r="P94" s="49"/>
      <c r="Q94" s="136" t="s">
        <v>12</v>
      </c>
    </row>
    <row r="95" spans="1:17" ht="42.75">
      <c r="A95" s="113"/>
      <c r="B95" s="98"/>
      <c r="C95" s="98"/>
      <c r="D95" s="17"/>
      <c r="E95" s="19" t="s">
        <v>98</v>
      </c>
      <c r="F95" s="66">
        <f t="shared" si="4"/>
        <v>1025000</v>
      </c>
      <c r="G95" s="45"/>
      <c r="H95" s="26">
        <f t="shared" si="3"/>
        <v>25000</v>
      </c>
      <c r="I95" s="49">
        <v>25000</v>
      </c>
      <c r="J95" s="49"/>
      <c r="K95" s="45"/>
      <c r="L95" s="48"/>
      <c r="M95" s="47"/>
      <c r="N95" s="48">
        <v>500000</v>
      </c>
      <c r="O95" s="49">
        <v>500000</v>
      </c>
      <c r="P95" s="49"/>
      <c r="Q95" s="136" t="s">
        <v>12</v>
      </c>
    </row>
    <row r="96" spans="1:17" ht="28.5">
      <c r="A96" s="113"/>
      <c r="B96" s="98"/>
      <c r="C96" s="98"/>
      <c r="D96" s="17"/>
      <c r="E96" s="19" t="s">
        <v>99</v>
      </c>
      <c r="F96" s="66">
        <f t="shared" si="4"/>
        <v>1025000</v>
      </c>
      <c r="G96" s="45"/>
      <c r="H96" s="26">
        <f t="shared" si="3"/>
        <v>25000</v>
      </c>
      <c r="I96" s="49">
        <v>25000</v>
      </c>
      <c r="J96" s="49"/>
      <c r="K96" s="45"/>
      <c r="L96" s="48"/>
      <c r="M96" s="47"/>
      <c r="N96" s="48">
        <v>250000</v>
      </c>
      <c r="O96" s="49">
        <v>500000</v>
      </c>
      <c r="P96" s="49">
        <v>250000</v>
      </c>
      <c r="Q96" s="136" t="s">
        <v>12</v>
      </c>
    </row>
    <row r="97" spans="1:17" ht="43.5" thickBot="1">
      <c r="A97" s="129"/>
      <c r="B97" s="99"/>
      <c r="C97" s="99"/>
      <c r="D97" s="17"/>
      <c r="E97" s="19" t="s">
        <v>100</v>
      </c>
      <c r="F97" s="146">
        <f t="shared" si="4"/>
        <v>25000</v>
      </c>
      <c r="G97" s="45"/>
      <c r="H97" s="104">
        <f t="shared" si="3"/>
        <v>25000</v>
      </c>
      <c r="I97" s="49">
        <v>25000</v>
      </c>
      <c r="J97" s="49"/>
      <c r="K97" s="45"/>
      <c r="L97" s="48"/>
      <c r="M97" s="47"/>
      <c r="N97" s="48"/>
      <c r="O97" s="49"/>
      <c r="P97" s="49"/>
      <c r="Q97" s="137" t="s">
        <v>12</v>
      </c>
    </row>
    <row r="98" spans="1:17" ht="22.5" customHeight="1" thickBot="1">
      <c r="A98" s="170" t="s">
        <v>10</v>
      </c>
      <c r="B98" s="176"/>
      <c r="C98" s="176"/>
      <c r="D98" s="176"/>
      <c r="E98" s="177"/>
      <c r="F98" s="165">
        <f t="shared" si="4"/>
        <v>3712466</v>
      </c>
      <c r="G98" s="64">
        <f>SUM(G90:G97)</f>
        <v>287466</v>
      </c>
      <c r="H98" s="31">
        <f t="shared" si="3"/>
        <v>1095000</v>
      </c>
      <c r="I98" s="52">
        <f aca="true" t="shared" si="5" ref="I98:Q98">SUM(I90:I97)</f>
        <v>1095000</v>
      </c>
      <c r="J98" s="52">
        <f t="shared" si="5"/>
        <v>0</v>
      </c>
      <c r="K98" s="50"/>
      <c r="L98" s="54">
        <f t="shared" si="5"/>
        <v>0</v>
      </c>
      <c r="M98" s="53">
        <f t="shared" si="5"/>
        <v>0</v>
      </c>
      <c r="N98" s="53">
        <f>SUM(N90:N97)</f>
        <v>780000</v>
      </c>
      <c r="O98" s="53">
        <f>SUM(O90:O97)</f>
        <v>1100000</v>
      </c>
      <c r="P98" s="53">
        <f>SUM(P90:P97)</f>
        <v>450000</v>
      </c>
      <c r="Q98" s="143">
        <f t="shared" si="5"/>
        <v>0</v>
      </c>
    </row>
    <row r="99" spans="1:17" ht="35.25" customHeight="1" thickBot="1">
      <c r="A99" s="121"/>
      <c r="B99" s="17">
        <v>921</v>
      </c>
      <c r="C99" s="17">
        <v>92109</v>
      </c>
      <c r="D99" s="128">
        <v>6050</v>
      </c>
      <c r="E99" s="8" t="s">
        <v>101</v>
      </c>
      <c r="F99" s="28">
        <f t="shared" si="4"/>
        <v>2025000</v>
      </c>
      <c r="G99" s="55"/>
      <c r="H99" s="104">
        <f t="shared" si="3"/>
        <v>25000</v>
      </c>
      <c r="I99" s="56">
        <v>25000</v>
      </c>
      <c r="J99" s="56"/>
      <c r="K99" s="55"/>
      <c r="L99" s="61"/>
      <c r="M99" s="60"/>
      <c r="N99" s="61">
        <v>2000000</v>
      </c>
      <c r="O99" s="56"/>
      <c r="P99" s="56"/>
      <c r="Q99" s="140" t="s">
        <v>12</v>
      </c>
    </row>
    <row r="100" spans="1:17" ht="22.5" customHeight="1" thickBot="1">
      <c r="A100" s="170" t="s">
        <v>16</v>
      </c>
      <c r="B100" s="171"/>
      <c r="C100" s="171"/>
      <c r="D100" s="171"/>
      <c r="E100" s="172"/>
      <c r="F100" s="165">
        <f t="shared" si="4"/>
        <v>2025000</v>
      </c>
      <c r="G100" s="50"/>
      <c r="H100" s="105">
        <f t="shared" si="3"/>
        <v>25000</v>
      </c>
      <c r="I100" s="52">
        <f>SUM(I99:I99)</f>
        <v>25000</v>
      </c>
      <c r="J100" s="52">
        <f>SUM(J99:J99)</f>
        <v>0</v>
      </c>
      <c r="K100" s="50"/>
      <c r="L100" s="54">
        <f>SUM(L99:L99)</f>
        <v>0</v>
      </c>
      <c r="M100" s="54">
        <f>SUM(M99:M99)</f>
        <v>0</v>
      </c>
      <c r="N100" s="54">
        <f>SUM(N99:N99)</f>
        <v>2000000</v>
      </c>
      <c r="O100" s="52"/>
      <c r="P100" s="52"/>
      <c r="Q100" s="143"/>
    </row>
    <row r="101" spans="1:17" ht="35.25" customHeight="1" thickBot="1">
      <c r="A101" s="161"/>
      <c r="B101" s="162">
        <v>926</v>
      </c>
      <c r="C101" s="162">
        <v>92601</v>
      </c>
      <c r="D101" s="163">
        <v>6050</v>
      </c>
      <c r="E101" s="164" t="s">
        <v>102</v>
      </c>
      <c r="F101" s="165">
        <f t="shared" si="4"/>
        <v>2100000</v>
      </c>
      <c r="G101" s="72"/>
      <c r="H101" s="105">
        <f t="shared" si="3"/>
        <v>100000</v>
      </c>
      <c r="I101" s="62">
        <v>100000</v>
      </c>
      <c r="J101" s="62"/>
      <c r="K101" s="72"/>
      <c r="L101" s="54"/>
      <c r="M101" s="166"/>
      <c r="N101" s="110">
        <v>1000000</v>
      </c>
      <c r="O101" s="62">
        <v>1000000</v>
      </c>
      <c r="P101" s="62"/>
      <c r="Q101" s="138" t="s">
        <v>12</v>
      </c>
    </row>
    <row r="102" spans="1:17" ht="22.5" customHeight="1" thickBot="1">
      <c r="A102" s="173" t="s">
        <v>13</v>
      </c>
      <c r="B102" s="174"/>
      <c r="C102" s="174"/>
      <c r="D102" s="174"/>
      <c r="E102" s="155"/>
      <c r="F102" s="28">
        <f t="shared" si="4"/>
        <v>2100000</v>
      </c>
      <c r="G102" s="156">
        <f>SUM(G101)</f>
        <v>0</v>
      </c>
      <c r="H102" s="157">
        <f t="shared" si="3"/>
        <v>100000</v>
      </c>
      <c r="I102" s="158">
        <f>SUM(I101:I101)</f>
        <v>100000</v>
      </c>
      <c r="J102" s="158">
        <f>SUM(J101)</f>
        <v>0</v>
      </c>
      <c r="K102" s="156"/>
      <c r="L102" s="159">
        <f>SUM(L101)</f>
        <v>0</v>
      </c>
      <c r="M102" s="159">
        <f>SUM(M101)</f>
        <v>0</v>
      </c>
      <c r="N102" s="159">
        <f>SUM(N101)</f>
        <v>1000000</v>
      </c>
      <c r="O102" s="159">
        <f>SUM(O101)</f>
        <v>1000000</v>
      </c>
      <c r="P102" s="159">
        <f>SUM(P101)</f>
        <v>0</v>
      </c>
      <c r="Q102" s="160"/>
    </row>
    <row r="103" spans="1:21" ht="32.25" customHeight="1" thickBot="1">
      <c r="A103" s="130"/>
      <c r="B103" s="131"/>
      <c r="C103" s="132"/>
      <c r="D103" s="208" t="s">
        <v>1</v>
      </c>
      <c r="E103" s="209"/>
      <c r="F103" s="30">
        <f t="shared" si="4"/>
        <v>78497832</v>
      </c>
      <c r="G103" s="50">
        <f>G19+G50+G52+G56+G59+G61+G65+G71+G67+G69+G85+G87+G89+G98+G100+G102</f>
        <v>9804958</v>
      </c>
      <c r="H103" s="31">
        <f t="shared" si="3"/>
        <v>9262644</v>
      </c>
      <c r="I103" s="50">
        <f>I19+I50+I52+I54+I56+I59+I61+I65+I71+I67+I69+I85+I87+I89+I98+I100+I102</f>
        <v>6612793</v>
      </c>
      <c r="J103" s="50">
        <f>J19+J50+J52+J56+J59+J61+J65+J71+J67+J69+J85+J87+J89+J98+J100+J102</f>
        <v>0</v>
      </c>
      <c r="K103" s="50"/>
      <c r="L103" s="54">
        <f>L19+L50+L52+L56+L59+L61+L65+L71+L67+L69+L85+L87+L89+L98+L100+L102</f>
        <v>0</v>
      </c>
      <c r="M103" s="53">
        <f>M19+M50+M52+M56+M59+M61+M65+M71+M67+M69+M85+M87+M89+M98+M100+M102</f>
        <v>2649851</v>
      </c>
      <c r="N103" s="50">
        <f>N19+N50+N52+N54+N56+N59+N61+N65+N71+N67+N69+N85+N87+N89+N98+N100+N102</f>
        <v>14414340</v>
      </c>
      <c r="O103" s="50">
        <f>O19+O50+O52+O54+O56+O59+O61+O65+O71+O67+O69+O85+O87+O89+O98+O100+O102</f>
        <v>17594491</v>
      </c>
      <c r="P103" s="50">
        <f>P19+P50+P52+P54+P56+P59+P61+P65+P71+P67+P69+P85+P87+P89+P98+P100+P102</f>
        <v>27421399</v>
      </c>
      <c r="Q103" s="142"/>
      <c r="R103" s="3"/>
      <c r="S103" s="73"/>
      <c r="T103" s="3"/>
      <c r="U103" s="3"/>
    </row>
    <row r="104" spans="4:17" ht="12.75">
      <c r="D104" s="4"/>
      <c r="E104" s="5"/>
      <c r="F104" s="147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4:17" ht="14.25" customHeight="1">
      <c r="D105" s="4"/>
      <c r="E105" s="5"/>
      <c r="F105" s="21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4:17" ht="14.25" customHeight="1"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4:17" ht="18" customHeight="1"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4:17" ht="12.75">
      <c r="D108" s="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4:17" ht="12.75">
      <c r="D109" s="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4:17" ht="12.75">
      <c r="D110" s="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</sheetData>
  <mergeCells count="35">
    <mergeCell ref="K15:L15"/>
    <mergeCell ref="K14:L14"/>
    <mergeCell ref="D9:Q9"/>
    <mergeCell ref="D103:E103"/>
    <mergeCell ref="A56:E56"/>
    <mergeCell ref="A54:E54"/>
    <mergeCell ref="A59:E59"/>
    <mergeCell ref="A61:E61"/>
    <mergeCell ref="E12:E14"/>
    <mergeCell ref="A19:E19"/>
    <mergeCell ref="A52:E52"/>
    <mergeCell ref="A12:A14"/>
    <mergeCell ref="B12:B14"/>
    <mergeCell ref="C12:C14"/>
    <mergeCell ref="D12:D14"/>
    <mergeCell ref="A69:E69"/>
    <mergeCell ref="A71:E71"/>
    <mergeCell ref="Q12:Q14"/>
    <mergeCell ref="F12:F14"/>
    <mergeCell ref="G12:G14"/>
    <mergeCell ref="H13:H14"/>
    <mergeCell ref="I13:M13"/>
    <mergeCell ref="H12:P12"/>
    <mergeCell ref="N13:N14"/>
    <mergeCell ref="A50:E50"/>
    <mergeCell ref="O13:O14"/>
    <mergeCell ref="P13:P14"/>
    <mergeCell ref="A100:E100"/>
    <mergeCell ref="A102:D102"/>
    <mergeCell ref="A85:E85"/>
    <mergeCell ref="A87:E87"/>
    <mergeCell ref="A89:E89"/>
    <mergeCell ref="A98:E98"/>
    <mergeCell ref="A65:E65"/>
    <mergeCell ref="A67:E67"/>
  </mergeCells>
  <printOptions horizontalCentered="1"/>
  <pageMargins left="0.1968503937007874" right="0.1968503937007874" top="0.5905511811023623" bottom="0.5905511811023623" header="0.11811023622047245" footer="0.1968503937007874"/>
  <pageSetup fitToHeight="4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2006-11-13T09:51:26Z</cp:lastPrinted>
  <dcterms:created xsi:type="dcterms:W3CDTF">2000-11-14T08:39:01Z</dcterms:created>
  <dcterms:modified xsi:type="dcterms:W3CDTF">2006-11-13T10:27:05Z</dcterms:modified>
  <cp:category/>
  <cp:version/>
  <cp:contentType/>
  <cp:contentStatus/>
</cp:coreProperties>
</file>