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rozbity" sheetId="1" r:id="rId1"/>
  </sheets>
  <definedNames>
    <definedName name="Dział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501" authorId="0">
      <text>
        <r>
          <rPr>
            <sz val="10"/>
            <rFont val="Arial"/>
            <family val="0"/>
          </rPr>
          <t xml:space="preserve">FK:
</t>
        </r>
      </text>
    </comment>
    <comment ref="D42" authorId="0">
      <text>
        <r>
          <rPr>
            <sz val="10"/>
            <rFont val="Arial"/>
            <family val="0"/>
          </rPr>
          <t xml:space="preserve">FK:
</t>
        </r>
      </text>
    </comment>
  </commentList>
</comments>
</file>

<file path=xl/sharedStrings.xml><?xml version="1.0" encoding="utf-8"?>
<sst xmlns="http://schemas.openxmlformats.org/spreadsheetml/2006/main" count="676" uniqueCount="223">
  <si>
    <t>Dział</t>
  </si>
  <si>
    <t>Rozdz.</t>
  </si>
  <si>
    <t>Par.</t>
  </si>
  <si>
    <t>010</t>
  </si>
  <si>
    <t>Rolnictwo i łowiectwo</t>
  </si>
  <si>
    <t>Wydatki inwestycyjne jednostek budżetowych</t>
  </si>
  <si>
    <t>01022</t>
  </si>
  <si>
    <t>Zwalczanie chorób zakaźnych zwierząt oraz bad.mon.poz.chem. i biol.w tkankach zwierz. i prod.poch.zwierz.</t>
  </si>
  <si>
    <t>4210</t>
  </si>
  <si>
    <t>Zakup materiałów i wyposażenia</t>
  </si>
  <si>
    <t>4300</t>
  </si>
  <si>
    <t>Zakup usług pozostałych</t>
  </si>
  <si>
    <t>01030</t>
  </si>
  <si>
    <t>Izby rolnicze</t>
  </si>
  <si>
    <t>2850</t>
  </si>
  <si>
    <t>Wpłaty gmin na rzecz izb rolniczych w wysokości 2% uzyskanych wpływów z podatku rolnego.</t>
  </si>
  <si>
    <t>Transport i łączność</t>
  </si>
  <si>
    <t xml:space="preserve">Lokalny transport zbiorowy </t>
  </si>
  <si>
    <t>Drogi publiczne gminne</t>
  </si>
  <si>
    <t>4270</t>
  </si>
  <si>
    <t>Zakup usług remontowych</t>
  </si>
  <si>
    <t>6050</t>
  </si>
  <si>
    <t>Gospodarka mieszkaniowa</t>
  </si>
  <si>
    <t>Zakłady gospodatki mieszkaniowej</t>
  </si>
  <si>
    <t>6210</t>
  </si>
  <si>
    <t>Gospodarka gruntami i nieruchomościami</t>
  </si>
  <si>
    <t>6060</t>
  </si>
  <si>
    <t>Wydatki na zakupy inwestycyjne jedn.budżet.</t>
  </si>
  <si>
    <t>Pozostała działalność</t>
  </si>
  <si>
    <t>Działalność usługowa</t>
  </si>
  <si>
    <t>Plany zagospodarowania przestrzennego</t>
  </si>
  <si>
    <t>Prace geodezyjne i kartograficzne</t>
  </si>
  <si>
    <t>Administracja publiczna</t>
  </si>
  <si>
    <t>Urzędy wojewódzkie</t>
  </si>
  <si>
    <t>Wynagrodzenia osobowe pracowników</t>
  </si>
  <si>
    <t>Dodatkowe wynagrodzenia roczne</t>
  </si>
  <si>
    <t>Składki na ubezpieczenia społeczne</t>
  </si>
  <si>
    <t xml:space="preserve">Składki na Fundusz Pracy </t>
  </si>
  <si>
    <t>Rady gmin</t>
  </si>
  <si>
    <t>Różne wydatki na rzecz osób fizycznych</t>
  </si>
  <si>
    <t>Podróże służbowe krajowe</t>
  </si>
  <si>
    <t>Podróże służbowe zagraniczne</t>
  </si>
  <si>
    <t>Urzędy gmin</t>
  </si>
  <si>
    <t>Nagrody i wydatki nie zaliczone do wynagrodzeń</t>
  </si>
  <si>
    <t>Wpłaty na Państw.Fundusz Reh.Osób Niepełnospr.</t>
  </si>
  <si>
    <t>Zakup energii</t>
  </si>
  <si>
    <t>Odpisy na zakł.fundusz świadczeń socjalnych</t>
  </si>
  <si>
    <t>Wydatki na zakupy inwest. jednostek budżetowych</t>
  </si>
  <si>
    <t>4100</t>
  </si>
  <si>
    <t>Wynagrodzenia agencyjno - prowizyjne</t>
  </si>
  <si>
    <t>Urzędy nacz.org.wł. państw.,kontroli i ochr.prawa oraz sądownictwa</t>
  </si>
  <si>
    <t xml:space="preserve">Urzędy nacz.org.wł. państw.,kontroli i ochr.prawa </t>
  </si>
  <si>
    <t>Bezpieczeństwo publiczne i ochrona przeciwpożarowa</t>
  </si>
  <si>
    <t>Ochotnicze straże pożarne</t>
  </si>
  <si>
    <t>3020</t>
  </si>
  <si>
    <t>( zakup umundurowania)</t>
  </si>
  <si>
    <t>3030</t>
  </si>
  <si>
    <t>(za uczestn.w akcjach gaszenia pożarów)</t>
  </si>
  <si>
    <t>4010</t>
  </si>
  <si>
    <t>4040</t>
  </si>
  <si>
    <t>4110</t>
  </si>
  <si>
    <t>4120</t>
  </si>
  <si>
    <t>Składki na Fundusz Pracy</t>
  </si>
  <si>
    <t>4260</t>
  </si>
  <si>
    <t>4430</t>
  </si>
  <si>
    <t>Obrona cywilna</t>
  </si>
  <si>
    <t>Straż Miejska</t>
  </si>
  <si>
    <t>Nagrody i wydatki osobowe nie zal.do wynagrodzeń</t>
  </si>
  <si>
    <t>(sorty mundurowe,ekwiwalenty )</t>
  </si>
  <si>
    <t>Obsługa długu publicznego</t>
  </si>
  <si>
    <t>Obsługa pap.wart.,kredytów i pożyczek jedn.samorz.teryt.</t>
  </si>
  <si>
    <t>8070</t>
  </si>
  <si>
    <t>Odsetki i dysk.od kr.skarb.pap.oraz pożyczek i kredyt.</t>
  </si>
  <si>
    <t>Rozliczenia z tyt.poręczeń i gwarancji udz. przez S.P. lub jednostkę samorz.terytor.</t>
  </si>
  <si>
    <t>8020</t>
  </si>
  <si>
    <t>Wpłaty z tytułu gwarancji i poręczeń</t>
  </si>
  <si>
    <t>( poręczenie kredytu dla WTBS)</t>
  </si>
  <si>
    <t>Różne rozliczenia</t>
  </si>
  <si>
    <t>Rezerwy ogólne i celowe</t>
  </si>
  <si>
    <t>4810</t>
  </si>
  <si>
    <t>Rezerwy</t>
  </si>
  <si>
    <t>Oświata i wychowanie</t>
  </si>
  <si>
    <t>Szkoły podstawowe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</si>
  <si>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</si>
  <si>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</si>
  <si>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</si>
  <si>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</si>
  <si>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</si>
  <si>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</si>
  <si>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</si>
  <si>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Gimnazja</t>
  </si>
  <si>
    <t>Dowożenie uczniów do szkół</t>
  </si>
  <si>
    <t>Zespoły ekonomiczno-administracyjne szkół</t>
  </si>
  <si>
    <t>Komisje egzaminacyjne</t>
  </si>
  <si>
    <t>Ochrona zdrowia</t>
  </si>
  <si>
    <t>Przeciwdziałanie alkoholizmowi</t>
  </si>
  <si>
    <t>Odpisy na zakładowy fundusz świadczeń socj.</t>
  </si>
  <si>
    <t>Składki na ubezpieczenia zdrowotne opłacane przez osoby pobier.świadcz. z pomocy społ.</t>
  </si>
  <si>
    <t xml:space="preserve">Składki na ubezpieczenia zdrowotne </t>
  </si>
  <si>
    <t>Zasiłki i pomoc w nat.oraz skł.na ubezp.społ.</t>
  </si>
  <si>
    <t>Świadczenia społeczne</t>
  </si>
  <si>
    <t>Dodatki mieszkaniowe</t>
  </si>
  <si>
    <t>Ośrodki pomocy społecznej</t>
  </si>
  <si>
    <t>Usługi opiekuńcze i specjal.usł.opiek.</t>
  </si>
  <si>
    <t>Edukacyjna opieka wychowawcza</t>
  </si>
  <si>
    <t>Świetlice szkolne</t>
  </si>
  <si>
    <t xml:space="preserve">Dotacja podmiotowa dla zakładu budżetowego 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</si>
  <si>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</si>
  <si>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</si>
  <si>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</si>
  <si>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</si>
  <si>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</si>
  <si>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</si>
  <si>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( za wyłapywanie i przechowanie bezpańskich psów)</t>
  </si>
  <si>
    <t>Oświetlenie ulic, placów i dróg</t>
  </si>
  <si>
    <t>Kultura i ochrona dziedzictwa narodowego</t>
  </si>
  <si>
    <t>Domy i ośrodki kultury, świetlice i kluby</t>
  </si>
  <si>
    <t>Biblioteki</t>
  </si>
  <si>
    <t>Zakup usług pozostałych ( organizacja imprez okolicznościowych)</t>
  </si>
  <si>
    <t>Kultura fizyczna i sport</t>
  </si>
  <si>
    <t>Instytucje kultury fizycznej</t>
  </si>
  <si>
    <t>Dotacja przedmiotowa z budżetu dla zakładu budżetowego</t>
  </si>
  <si>
    <t>Podatek od towarów i usług (VAT)</t>
  </si>
  <si>
    <t xml:space="preserve">Zakup materiałów i wyposażnia </t>
  </si>
  <si>
    <t xml:space="preserve">Przedszkola </t>
  </si>
  <si>
    <t xml:space="preserve">Dotacja podmiotowa z budżetu dla zakładu budżetowego </t>
  </si>
  <si>
    <t xml:space="preserve"> ( dopłata do komunikacji miejskiej)</t>
  </si>
  <si>
    <t xml:space="preserve">Zakup usług pozostałych           </t>
  </si>
  <si>
    <t xml:space="preserve">Dotacja celowa z budżetu na finansowanie lub dofinansowanie kosztów realizacji inwestycji i zakupów inwestycyjnych zakładów budżetowych     </t>
  </si>
  <si>
    <t xml:space="preserve"> (opłaty notarialne)</t>
  </si>
  <si>
    <t xml:space="preserve">Zakup usług pozostałych </t>
  </si>
  <si>
    <t xml:space="preserve"> ( materiały biurowe)</t>
  </si>
  <si>
    <t xml:space="preserve">Zakup materiałów i wyposażenia </t>
  </si>
  <si>
    <t>( naprawa i konserwacja sprzętu biurowego)</t>
  </si>
  <si>
    <t xml:space="preserve">Zakup usług remontowych </t>
  </si>
  <si>
    <t>( ubezpieczenia)</t>
  </si>
  <si>
    <t xml:space="preserve">Różne opłaty i składki </t>
  </si>
  <si>
    <t>( paliwo, części zamienne)</t>
  </si>
  <si>
    <t>( remonty samochodów i sprzetu)</t>
  </si>
  <si>
    <t>( paliwo,zakup środków przymusu)</t>
  </si>
  <si>
    <t>( naprawy samochodu)</t>
  </si>
  <si>
    <t xml:space="preserve"> ( na remonty substancji mieszkaniowej )</t>
  </si>
  <si>
    <t>Pobór podatków, opłat i nieopodatkowanych należności budżetowych</t>
  </si>
  <si>
    <t>( bieżące utrzymanie, "Akcja zima",przeglądy techniczne dróg, organizacja ruchu)</t>
  </si>
  <si>
    <t>Różne opłaty i składki ( ubezpieczenie samochodu)</t>
  </si>
  <si>
    <t>Ogólna - 300000</t>
  </si>
  <si>
    <t>Świadczenia rodzinne oraz składki na ubezpieczenia emerytalne i rentowe z ubezpieczenia społecznego</t>
  </si>
  <si>
    <t>Pomoc Społeczna</t>
  </si>
  <si>
    <t>Zakup usług pozostałych ( Utrzymanie czystości na ulicach, wywóz nieczystości z kontenerów)</t>
  </si>
  <si>
    <t>Obiekty sportowe</t>
  </si>
  <si>
    <t>Załącznik Nr 2</t>
  </si>
  <si>
    <t>Rady Miejskiej w Wyszkowie</t>
  </si>
  <si>
    <t>Dotacja podmiotowa z budżetu dla samorządowej instytucji kultury</t>
  </si>
  <si>
    <t>Wynagrodzenia bezosobowe</t>
  </si>
  <si>
    <t>4170</t>
  </si>
  <si>
    <t>Doch.od os.pr.,od os.fizycznych i od innych jedn.nie pos.osobow.prawnej oraz wydatki związane z ich poborem</t>
  </si>
  <si>
    <t>2900</t>
  </si>
  <si>
    <t>Dokształcanie i doskonalenie nauczycieli</t>
  </si>
  <si>
    <t>( materiały biurowe, druki,środki czystości, sprzęt biurowy)</t>
  </si>
  <si>
    <t>Zakup usług przez jednostki samorządu terytorialnego od innych jednostek damorządu terytorialnego</t>
  </si>
  <si>
    <t>( w tym 180.000 na dożywianie dzieci w szkołach)</t>
  </si>
  <si>
    <t>Domy pomocy społecznej</t>
  </si>
  <si>
    <t>3110</t>
  </si>
  <si>
    <t>Oddziały przedszkolne w szkołach podstawowych</t>
  </si>
  <si>
    <t>4350</t>
  </si>
  <si>
    <t>Zakup usług dostępu do sieci Internet</t>
  </si>
  <si>
    <t>Promocja jednostek samorządu terytorialnego</t>
  </si>
  <si>
    <t>Zwalczanie narkomanii</t>
  </si>
  <si>
    <t>Nagrody o charakterze szczególnym niazaliczane do wynagrodzeń</t>
  </si>
  <si>
    <t>( zakup materiałów do organizacji imprez okolicznościowych  i.t.p.)</t>
  </si>
  <si>
    <t>Różne opłaty i składki ( ubezpieczenie imprez miejskich)</t>
  </si>
  <si>
    <t>( organizacja imprez ogólnomiejskich )</t>
  </si>
  <si>
    <t>( zakup materiałów do organizacji imprez)</t>
  </si>
  <si>
    <t>Zakup materiałów i wyposażenia( zakup pojemników do segregacji odpadów)</t>
  </si>
  <si>
    <t>Wpłaty gmin na rzecz innych jednostek samorządu terytorialnegooraz związków gmin lub związków powiatów na dofinansowanie zadań bieżących</t>
  </si>
  <si>
    <t>Zakup usług zdrowotnych</t>
  </si>
  <si>
    <t>4280</t>
  </si>
  <si>
    <t>4370</t>
  </si>
  <si>
    <t>Opłaty z tytułu zakupu usług telekomunikacyjnych telefonii stacjonarnej</t>
  </si>
  <si>
    <t>4750</t>
  </si>
  <si>
    <t>Zakup materiałów papierniczych do sprzętu drukarskiego i urządzeń kserograficznych</t>
  </si>
  <si>
    <t>4740</t>
  </si>
  <si>
    <t>Zakup akcesoriów komputerowych, w tym programów i licencji</t>
  </si>
  <si>
    <t>4400</t>
  </si>
  <si>
    <t>Opłaty czynszowe za pomieszczenia biurowe</t>
  </si>
  <si>
    <t>4360</t>
  </si>
  <si>
    <t>Opłaty z tytułu zakupu usług telekomunikacyjnych telefonii komórkowej</t>
  </si>
  <si>
    <t>Zakup usług remontoeo- konserwatorskich dotyczących obiektóe zabytkowych będących w użytkowaniu jednostek budżetowych</t>
  </si>
  <si>
    <t>3240</t>
  </si>
  <si>
    <t>Stypendia dla uczniów</t>
  </si>
  <si>
    <t>Ośrodki wsparcia</t>
  </si>
  <si>
    <t>Nazwa</t>
  </si>
  <si>
    <t>Wydatki bieżące</t>
  </si>
  <si>
    <t>Wynagro-dzenia</t>
  </si>
  <si>
    <t>Pochodne od wynaro-dzeń</t>
  </si>
  <si>
    <t>Dotacje</t>
  </si>
  <si>
    <t>Wydatki z tytułu poręczeń i gwarancji</t>
  </si>
  <si>
    <t>Wydatki majątkowe</t>
  </si>
  <si>
    <t>w tym:</t>
  </si>
  <si>
    <t>z tego:</t>
  </si>
  <si>
    <t>Plan na 2007 r.</t>
  </si>
  <si>
    <t>Wydatki na obsługę długu</t>
  </si>
  <si>
    <t>Szkolenia pracowników niebędących członkami korpusu służby cywilnej.</t>
  </si>
  <si>
    <t>( opłaty radiokomunikacyjne, fotoradar)</t>
  </si>
  <si>
    <t>Celowa - 300000 na oświatę</t>
  </si>
  <si>
    <t>4700</t>
  </si>
  <si>
    <t>01010</t>
  </si>
  <si>
    <t>Infrastruktura wodociągowa i sanitarna wsi</t>
  </si>
  <si>
    <t>6058</t>
  </si>
  <si>
    <t>6059</t>
  </si>
  <si>
    <t>Zakup środków żywnośći</t>
  </si>
  <si>
    <t>(konserwacja kanalizacji deszczowej)</t>
  </si>
  <si>
    <t>Wydatki budżetu gminy na 2007 r.</t>
  </si>
  <si>
    <t>Ogółem wydatki</t>
  </si>
  <si>
    <t>w złotych</t>
  </si>
  <si>
    <t>Drogi publiczne powiatowe</t>
  </si>
  <si>
    <t>6300</t>
  </si>
  <si>
    <t>Dotacja celowa na pomoc finansową udzielaną między jednostkami samorządu terytorialnego na dofinansowanie własnych zadań inwestycyjnych i zakupów inw.</t>
  </si>
  <si>
    <t>z dnia 1 lutego 2007 r.</t>
  </si>
  <si>
    <t>Przewodniczący Rady</t>
  </si>
  <si>
    <t xml:space="preserve">    Marek Głowacki</t>
  </si>
  <si>
    <t>do Uchwały Nr IV/17/2007</t>
  </si>
  <si>
    <t>( opłaty pocztowe,monitorowanie obiektu,obsługa bankowa,prawna, 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</si>
</sst>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  <numFmt numFmtId="173" formatCode="#,##0.0"/>
  </numFmts>
  <fonts count="14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9"/>
      <name val="Arial"/>
      <family val="0"/>
    </font>
    <font>
      <sz val="9"/>
      <color indexed="8"/>
      <name val="Arial CE"/>
      <family val="0"/>
    </font>
    <font>
      <sz val="12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b/>
      <sz val="11"/>
      <name val="Arial"/>
      <family val="0"/>
    </font>
    <font>
      <sz val="11"/>
      <name val="Arial"/>
      <family val="0"/>
    </font>
    <font>
      <b/>
      <sz val="14"/>
      <color indexed="8"/>
      <name val="Arial CE"/>
      <family val="2"/>
    </font>
    <font>
      <b/>
      <sz val="14"/>
      <name val="Arial"/>
      <family val="0"/>
    </font>
    <font>
      <sz val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8"/>
      </top>
      <bottom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medium">
        <color indexed="8"/>
      </right>
      <top style="thin"/>
      <bottom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/>
      <top style="thin"/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6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1" fillId="0" borderId="15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49" fontId="1" fillId="0" borderId="15" xfId="0" applyFont="1" applyBorder="1" applyAlignment="1">
      <alignment horizontal="center"/>
    </xf>
    <xf numFmtId="49" fontId="1" fillId="0" borderId="1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 horizontal="right"/>
    </xf>
    <xf numFmtId="49" fontId="1" fillId="0" borderId="21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0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right" wrapText="1"/>
    </xf>
    <xf numFmtId="49" fontId="1" fillId="0" borderId="21" xfId="0" applyFont="1" applyBorder="1" applyAlignment="1">
      <alignment horizontal="center" wrapText="1"/>
    </xf>
    <xf numFmtId="49" fontId="1" fillId="0" borderId="21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3" fontId="6" fillId="0" borderId="15" xfId="0" applyNumberFormat="1" applyFont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/>
    </xf>
    <xf numFmtId="49" fontId="1" fillId="0" borderId="21" xfId="0" applyFont="1" applyBorder="1" applyAlignment="1">
      <alignment horizontal="center"/>
    </xf>
    <xf numFmtId="0" fontId="1" fillId="0" borderId="24" xfId="0" applyFont="1" applyBorder="1" applyAlignment="1">
      <alignment wrapText="1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right"/>
    </xf>
    <xf numFmtId="49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49" fontId="2" fillId="0" borderId="18" xfId="0" applyFont="1" applyBorder="1" applyAlignment="1">
      <alignment horizontal="right"/>
    </xf>
    <xf numFmtId="49" fontId="2" fillId="0" borderId="18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/>
    </xf>
    <xf numFmtId="49" fontId="7" fillId="0" borderId="26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center"/>
    </xf>
    <xf numFmtId="0" fontId="7" fillId="0" borderId="27" xfId="0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49" fontId="2" fillId="0" borderId="6" xfId="0" applyFont="1" applyBorder="1" applyAlignment="1">
      <alignment horizontal="right"/>
    </xf>
    <xf numFmtId="49" fontId="2" fillId="0" borderId="15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7" fillId="0" borderId="18" xfId="0" applyFont="1" applyBorder="1" applyAlignment="1">
      <alignment horizontal="right"/>
    </xf>
    <xf numFmtId="49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3" fontId="8" fillId="0" borderId="19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wrapText="1"/>
    </xf>
    <xf numFmtId="3" fontId="9" fillId="0" borderId="19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6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wrapText="1"/>
    </xf>
    <xf numFmtId="3" fontId="8" fillId="0" borderId="15" xfId="0" applyNumberFormat="1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right" wrapText="1"/>
    </xf>
    <xf numFmtId="49" fontId="2" fillId="0" borderId="15" xfId="0" applyFont="1" applyBorder="1" applyAlignment="1">
      <alignment horizontal="center" wrapText="1"/>
    </xf>
    <xf numFmtId="49" fontId="7" fillId="0" borderId="19" xfId="0" applyFont="1" applyBorder="1" applyAlignment="1">
      <alignment/>
    </xf>
    <xf numFmtId="0" fontId="2" fillId="0" borderId="6" xfId="0" applyFont="1" applyBorder="1" applyAlignment="1">
      <alignment/>
    </xf>
    <xf numFmtId="49" fontId="2" fillId="0" borderId="15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15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28" xfId="0" applyFont="1" applyBorder="1" applyAlignment="1">
      <alignment/>
    </xf>
    <xf numFmtId="0" fontId="2" fillId="0" borderId="4" xfId="0" applyFont="1" applyBorder="1" applyAlignment="1">
      <alignment/>
    </xf>
    <xf numFmtId="49" fontId="2" fillId="0" borderId="15" xfId="0" applyFont="1" applyBorder="1" applyAlignment="1">
      <alignment/>
    </xf>
    <xf numFmtId="0" fontId="2" fillId="0" borderId="23" xfId="0" applyFont="1" applyBorder="1" applyAlignment="1">
      <alignment/>
    </xf>
    <xf numFmtId="3" fontId="8" fillId="0" borderId="15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7" fillId="0" borderId="28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7" fillId="0" borderId="28" xfId="0" applyFont="1" applyBorder="1" applyAlignment="1">
      <alignment wrapText="1"/>
    </xf>
    <xf numFmtId="0" fontId="6" fillId="0" borderId="15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2" xfId="0" applyFont="1" applyBorder="1" applyAlignment="1">
      <alignment/>
    </xf>
    <xf numFmtId="3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right"/>
    </xf>
    <xf numFmtId="0" fontId="1" fillId="0" borderId="31" xfId="0" applyFont="1" applyBorder="1" applyAlignment="1">
      <alignment/>
    </xf>
    <xf numFmtId="49" fontId="1" fillId="0" borderId="32" xfId="0" applyFont="1" applyBorder="1" applyAlignment="1">
      <alignment horizontal="center"/>
    </xf>
    <xf numFmtId="0" fontId="1" fillId="0" borderId="32" xfId="0" applyFont="1" applyBorder="1" applyAlignment="1">
      <alignment wrapText="1"/>
    </xf>
    <xf numFmtId="3" fontId="0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49" fontId="1" fillId="0" borderId="34" xfId="0" applyFont="1" applyBorder="1" applyAlignment="1">
      <alignment horizontal="center"/>
    </xf>
    <xf numFmtId="0" fontId="1" fillId="0" borderId="34" xfId="0" applyFont="1" applyBorder="1" applyAlignment="1">
      <alignment wrapText="1"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1" fillId="0" borderId="34" xfId="0" applyFont="1" applyBorder="1" applyAlignment="1">
      <alignment wrapText="1"/>
    </xf>
    <xf numFmtId="0" fontId="2" fillId="0" borderId="36" xfId="0" applyFont="1" applyBorder="1" applyAlignment="1">
      <alignment horizontal="right"/>
    </xf>
    <xf numFmtId="49" fontId="2" fillId="0" borderId="37" xfId="0" applyFont="1" applyBorder="1" applyAlignment="1">
      <alignment horizontal="center"/>
    </xf>
    <xf numFmtId="0" fontId="2" fillId="0" borderId="37" xfId="0" applyFont="1" applyBorder="1" applyAlignment="1">
      <alignment wrapText="1"/>
    </xf>
    <xf numFmtId="3" fontId="6" fillId="0" borderId="37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0" fontId="1" fillId="0" borderId="39" xfId="0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6" fillId="0" borderId="30" xfId="0" applyFont="1" applyBorder="1" applyAlignment="1">
      <alignment/>
    </xf>
    <xf numFmtId="0" fontId="6" fillId="0" borderId="33" xfId="0" applyFont="1" applyBorder="1" applyAlignment="1">
      <alignment/>
    </xf>
    <xf numFmtId="3" fontId="6" fillId="0" borderId="15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41" xfId="0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7"/>
  <sheetViews>
    <sheetView tabSelected="1" zoomScale="75" zoomScaleNormal="75" workbookViewId="0" topLeftCell="A82">
      <selection activeCell="I87" sqref="I87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47.57421875" style="1" customWidth="1"/>
    <col min="5" max="5" width="12.140625" style="1" customWidth="1"/>
    <col min="6" max="6" width="12.57421875" style="1" customWidth="1"/>
    <col min="7" max="7" width="12.28125" style="1" customWidth="1"/>
    <col min="8" max="8" width="10.140625" style="1" customWidth="1"/>
    <col min="9" max="9" width="11.7109375" style="1" customWidth="1"/>
    <col min="10" max="11" width="9.140625" style="1" customWidth="1"/>
    <col min="12" max="12" width="13.00390625" style="1" customWidth="1"/>
    <col min="13" max="16384" width="9.140625" style="1" customWidth="1"/>
  </cols>
  <sheetData>
    <row r="1" ht="12.75">
      <c r="I1" s="1" t="s">
        <v>150</v>
      </c>
    </row>
    <row r="2" ht="12.75">
      <c r="I2" s="1" t="s">
        <v>221</v>
      </c>
    </row>
    <row r="3" ht="12.75">
      <c r="I3" s="1" t="s">
        <v>151</v>
      </c>
    </row>
    <row r="4" ht="12.75">
      <c r="I4" s="1" t="s">
        <v>218</v>
      </c>
    </row>
    <row r="6" spans="1:9" s="33" customFormat="1" ht="18">
      <c r="A6" s="135"/>
      <c r="B6" s="135"/>
      <c r="C6" s="135"/>
      <c r="D6" s="166" t="s">
        <v>212</v>
      </c>
      <c r="E6" s="167"/>
      <c r="F6" s="167"/>
      <c r="G6" s="167"/>
      <c r="H6" s="167"/>
      <c r="I6" s="167"/>
    </row>
    <row r="7" spans="1:4" s="33" customFormat="1" ht="15">
      <c r="A7" s="53"/>
      <c r="B7" s="53"/>
      <c r="C7" s="53"/>
      <c r="D7" s="53"/>
    </row>
    <row r="8" spans="1:11" s="33" customFormat="1" ht="15">
      <c r="A8" s="53"/>
      <c r="B8" s="53"/>
      <c r="C8" s="53"/>
      <c r="D8" s="53"/>
      <c r="K8" s="33" t="s">
        <v>214</v>
      </c>
    </row>
    <row r="9" spans="1:4" ht="13.5" thickBot="1">
      <c r="A9" s="3"/>
      <c r="B9" s="3"/>
      <c r="C9" s="3"/>
      <c r="D9" s="7"/>
    </row>
    <row r="10" spans="1:12" s="6" customFormat="1" ht="13.5" customHeight="1" thickBot="1">
      <c r="A10" s="10"/>
      <c r="B10" s="15"/>
      <c r="C10" s="10"/>
      <c r="D10" s="18"/>
      <c r="E10" s="168" t="s">
        <v>200</v>
      </c>
      <c r="F10" s="171" t="s">
        <v>199</v>
      </c>
      <c r="G10" s="172"/>
      <c r="H10" s="172"/>
      <c r="I10" s="172"/>
      <c r="J10" s="172"/>
      <c r="K10" s="172"/>
      <c r="L10" s="173"/>
    </row>
    <row r="11" spans="1:12" s="6" customFormat="1" ht="28.5" customHeight="1" thickBot="1">
      <c r="A11" s="11" t="s">
        <v>0</v>
      </c>
      <c r="B11" s="16" t="s">
        <v>1</v>
      </c>
      <c r="C11" s="11" t="s">
        <v>2</v>
      </c>
      <c r="D11" s="19" t="s">
        <v>191</v>
      </c>
      <c r="E11" s="169"/>
      <c r="F11" s="169" t="s">
        <v>192</v>
      </c>
      <c r="G11" s="174" t="s">
        <v>198</v>
      </c>
      <c r="H11" s="175"/>
      <c r="I11" s="175"/>
      <c r="J11" s="175"/>
      <c r="K11" s="175"/>
      <c r="L11" s="176" t="s">
        <v>197</v>
      </c>
    </row>
    <row r="12" spans="1:12" s="33" customFormat="1" ht="57" customHeight="1" thickBot="1">
      <c r="A12" s="12"/>
      <c r="B12" s="17"/>
      <c r="C12" s="12"/>
      <c r="D12" s="20"/>
      <c r="E12" s="170"/>
      <c r="F12" s="170"/>
      <c r="G12" s="21" t="s">
        <v>193</v>
      </c>
      <c r="H12" s="22" t="s">
        <v>194</v>
      </c>
      <c r="I12" s="22" t="s">
        <v>195</v>
      </c>
      <c r="J12" s="23" t="s">
        <v>201</v>
      </c>
      <c r="K12" s="24" t="s">
        <v>196</v>
      </c>
      <c r="L12" s="177"/>
    </row>
    <row r="13" spans="1:12" s="6" customFormat="1" ht="15">
      <c r="A13" s="88" t="s">
        <v>3</v>
      </c>
      <c r="B13" s="89"/>
      <c r="C13" s="90"/>
      <c r="D13" s="91" t="s">
        <v>4</v>
      </c>
      <c r="E13" s="92">
        <f>F13+L13</f>
        <v>115000</v>
      </c>
      <c r="F13" s="93">
        <f>SUM(F14+F17+F20)</f>
        <v>15000</v>
      </c>
      <c r="G13" s="93"/>
      <c r="H13" s="93"/>
      <c r="I13" s="93"/>
      <c r="J13" s="93"/>
      <c r="K13" s="93"/>
      <c r="L13" s="93">
        <f>SUM(L15)</f>
        <v>100000</v>
      </c>
    </row>
    <row r="14" spans="1:12" s="6" customFormat="1" ht="12.75">
      <c r="A14" s="85"/>
      <c r="B14" s="86" t="s">
        <v>206</v>
      </c>
      <c r="C14" s="54"/>
      <c r="D14" s="50" t="s">
        <v>207</v>
      </c>
      <c r="E14" s="68">
        <f>F14+L14</f>
        <v>100000</v>
      </c>
      <c r="F14" s="58"/>
      <c r="G14" s="58"/>
      <c r="H14" s="58"/>
      <c r="I14" s="58"/>
      <c r="J14" s="58"/>
      <c r="K14" s="58"/>
      <c r="L14" s="58">
        <f>SUM(L15)</f>
        <v>100000</v>
      </c>
    </row>
    <row r="15" spans="1:12" s="6" customFormat="1" ht="12.75">
      <c r="A15" s="85"/>
      <c r="B15" s="49"/>
      <c r="C15" s="25" t="s">
        <v>21</v>
      </c>
      <c r="D15" s="27" t="s">
        <v>5</v>
      </c>
      <c r="E15" s="87">
        <f>F15+L15</f>
        <v>100000</v>
      </c>
      <c r="F15" s="87"/>
      <c r="G15" s="87"/>
      <c r="H15" s="87"/>
      <c r="I15" s="87"/>
      <c r="J15" s="87"/>
      <c r="K15" s="87"/>
      <c r="L15" s="87">
        <v>100000</v>
      </c>
    </row>
    <row r="16" spans="1:12" s="6" customFormat="1" ht="12.75">
      <c r="A16" s="85"/>
      <c r="B16" s="49"/>
      <c r="C16" s="54"/>
      <c r="D16" s="50"/>
      <c r="E16" s="58"/>
      <c r="F16" s="58"/>
      <c r="G16" s="58"/>
      <c r="H16" s="58"/>
      <c r="I16" s="58"/>
      <c r="J16" s="58"/>
      <c r="K16" s="58"/>
      <c r="L16" s="58"/>
    </row>
    <row r="17" spans="1:12" s="6" customFormat="1" ht="38.25">
      <c r="A17" s="13"/>
      <c r="B17" s="94" t="s">
        <v>6</v>
      </c>
      <c r="C17" s="95"/>
      <c r="D17" s="96" t="s">
        <v>7</v>
      </c>
      <c r="E17" s="68">
        <f aca="true" t="shared" si="0" ref="E17:E83">F17+L17</f>
        <v>12000</v>
      </c>
      <c r="F17" s="68">
        <f>SUM(F18)</f>
        <v>12000</v>
      </c>
      <c r="G17" s="68"/>
      <c r="H17" s="68"/>
      <c r="I17" s="68"/>
      <c r="J17" s="68"/>
      <c r="K17" s="68"/>
      <c r="L17" s="68"/>
    </row>
    <row r="18" spans="1:12" s="6" customFormat="1" ht="12.75">
      <c r="A18" s="14"/>
      <c r="B18" s="14"/>
      <c r="C18" s="25" t="s">
        <v>10</v>
      </c>
      <c r="D18" s="26" t="s">
        <v>11</v>
      </c>
      <c r="E18" s="56">
        <f t="shared" si="0"/>
        <v>12000</v>
      </c>
      <c r="F18" s="56">
        <v>12000</v>
      </c>
      <c r="G18" s="56"/>
      <c r="H18" s="56"/>
      <c r="I18" s="56"/>
      <c r="J18" s="56"/>
      <c r="K18" s="56"/>
      <c r="L18" s="56"/>
    </row>
    <row r="19" spans="1:12" s="6" customFormat="1" ht="12.75">
      <c r="A19" s="14"/>
      <c r="B19" s="14"/>
      <c r="C19" s="25"/>
      <c r="D19" s="27"/>
      <c r="E19" s="56"/>
      <c r="F19" s="56"/>
      <c r="G19" s="56"/>
      <c r="H19" s="56"/>
      <c r="I19" s="56"/>
      <c r="J19" s="56"/>
      <c r="K19" s="56"/>
      <c r="L19" s="56"/>
    </row>
    <row r="20" spans="1:12" s="6" customFormat="1" ht="12.75">
      <c r="A20" s="82"/>
      <c r="B20" s="94" t="s">
        <v>12</v>
      </c>
      <c r="C20" s="95"/>
      <c r="D20" s="97" t="s">
        <v>13</v>
      </c>
      <c r="E20" s="68">
        <f t="shared" si="0"/>
        <v>3000</v>
      </c>
      <c r="F20" s="68">
        <f>SUM(F21)</f>
        <v>3000</v>
      </c>
      <c r="G20" s="56"/>
      <c r="H20" s="56"/>
      <c r="I20" s="56"/>
      <c r="J20" s="56"/>
      <c r="K20" s="56"/>
      <c r="L20" s="56"/>
    </row>
    <row r="21" spans="1:12" s="6" customFormat="1" ht="27.75" customHeight="1">
      <c r="A21" s="38"/>
      <c r="B21" s="14"/>
      <c r="C21" s="25" t="s">
        <v>14</v>
      </c>
      <c r="D21" s="26" t="s">
        <v>15</v>
      </c>
      <c r="E21" s="56">
        <f t="shared" si="0"/>
        <v>3000</v>
      </c>
      <c r="F21" s="56">
        <v>3000</v>
      </c>
      <c r="G21" s="56"/>
      <c r="H21" s="56"/>
      <c r="I21" s="56"/>
      <c r="J21" s="56"/>
      <c r="K21" s="56"/>
      <c r="L21" s="56"/>
    </row>
    <row r="22" spans="1:12" s="6" customFormat="1" ht="13.5" thickBot="1">
      <c r="A22" s="43"/>
      <c r="B22" s="43"/>
      <c r="C22" s="44"/>
      <c r="D22" s="45"/>
      <c r="E22" s="57"/>
      <c r="F22" s="57"/>
      <c r="G22" s="57"/>
      <c r="H22" s="57"/>
      <c r="I22" s="57"/>
      <c r="J22" s="57"/>
      <c r="K22" s="57"/>
      <c r="L22" s="57"/>
    </row>
    <row r="23" spans="1:12" s="6" customFormat="1" ht="24" customHeight="1">
      <c r="A23" s="98">
        <v>600</v>
      </c>
      <c r="B23" s="98"/>
      <c r="C23" s="99"/>
      <c r="D23" s="100" t="s">
        <v>16</v>
      </c>
      <c r="E23" s="101">
        <f t="shared" si="0"/>
        <v>7683555</v>
      </c>
      <c r="F23" s="101">
        <f>F24+F32+F28</f>
        <v>918939</v>
      </c>
      <c r="G23" s="101"/>
      <c r="H23" s="101"/>
      <c r="I23" s="101"/>
      <c r="J23" s="101"/>
      <c r="K23" s="101"/>
      <c r="L23" s="101">
        <f>L24+L32+L28</f>
        <v>6764616</v>
      </c>
    </row>
    <row r="24" spans="1:12" s="6" customFormat="1" ht="12.75">
      <c r="A24" s="14"/>
      <c r="B24" s="65">
        <v>60004</v>
      </c>
      <c r="C24" s="95"/>
      <c r="D24" s="97" t="s">
        <v>17</v>
      </c>
      <c r="E24" s="68">
        <f t="shared" si="0"/>
        <v>140000</v>
      </c>
      <c r="F24" s="68">
        <f>SUM(F25)</f>
        <v>140000</v>
      </c>
      <c r="G24" s="56"/>
      <c r="H24" s="56"/>
      <c r="I24" s="56"/>
      <c r="J24" s="56"/>
      <c r="K24" s="56"/>
      <c r="L24" s="56"/>
    </row>
    <row r="25" spans="1:12" s="6" customFormat="1" ht="12.75">
      <c r="A25" s="14"/>
      <c r="B25" s="82"/>
      <c r="C25" s="25" t="s">
        <v>10</v>
      </c>
      <c r="D25" s="28" t="s">
        <v>127</v>
      </c>
      <c r="E25" s="56">
        <f t="shared" si="0"/>
        <v>140000</v>
      </c>
      <c r="F25" s="56">
        <v>140000</v>
      </c>
      <c r="G25" s="56"/>
      <c r="H25" s="56"/>
      <c r="I25" s="56"/>
      <c r="J25" s="56"/>
      <c r="K25" s="56"/>
      <c r="L25" s="56"/>
    </row>
    <row r="26" spans="1:12" s="6" customFormat="1" ht="12.75">
      <c r="A26" s="142"/>
      <c r="B26" s="160"/>
      <c r="C26" s="144"/>
      <c r="D26" s="145" t="s">
        <v>126</v>
      </c>
      <c r="E26" s="56"/>
      <c r="F26" s="146"/>
      <c r="G26" s="146"/>
      <c r="H26" s="146"/>
      <c r="I26" s="146"/>
      <c r="J26" s="146"/>
      <c r="K26" s="146"/>
      <c r="L26" s="146"/>
    </row>
    <row r="27" spans="1:12" ht="12.75">
      <c r="A27" s="165"/>
      <c r="B27" s="141"/>
      <c r="C27" s="147"/>
      <c r="D27" s="147"/>
      <c r="E27" s="56"/>
      <c r="F27" s="147"/>
      <c r="G27" s="147"/>
      <c r="H27" s="147"/>
      <c r="I27" s="147"/>
      <c r="J27" s="147"/>
      <c r="K27" s="147"/>
      <c r="L27" s="147"/>
    </row>
    <row r="28" spans="1:12" ht="12.75">
      <c r="A28" s="165"/>
      <c r="B28" s="161">
        <v>60014</v>
      </c>
      <c r="C28" s="162"/>
      <c r="D28" s="162" t="s">
        <v>215</v>
      </c>
      <c r="E28" s="163">
        <f>SUM(E29:E30)</f>
        <v>316939</v>
      </c>
      <c r="F28" s="163">
        <f>SUM(F29:F30)</f>
        <v>96939</v>
      </c>
      <c r="G28" s="163"/>
      <c r="H28" s="163"/>
      <c r="I28" s="163"/>
      <c r="J28" s="163"/>
      <c r="K28" s="163"/>
      <c r="L28" s="163">
        <f>SUM(L29:L30)</f>
        <v>220000</v>
      </c>
    </row>
    <row r="29" spans="1:12" s="6" customFormat="1" ht="12.75">
      <c r="A29" s="142"/>
      <c r="B29" s="158"/>
      <c r="C29" s="25" t="s">
        <v>10</v>
      </c>
      <c r="D29" s="26" t="s">
        <v>11</v>
      </c>
      <c r="E29" s="56">
        <f t="shared" si="0"/>
        <v>96939</v>
      </c>
      <c r="F29" s="150">
        <v>96939</v>
      </c>
      <c r="G29" s="150"/>
      <c r="H29" s="150"/>
      <c r="I29" s="150"/>
      <c r="J29" s="150"/>
      <c r="K29" s="150"/>
      <c r="L29" s="151"/>
    </row>
    <row r="30" spans="1:12" s="6" customFormat="1" ht="51.75" customHeight="1">
      <c r="A30" s="142"/>
      <c r="B30" s="158"/>
      <c r="C30" s="148" t="s">
        <v>216</v>
      </c>
      <c r="D30" s="149" t="s">
        <v>217</v>
      </c>
      <c r="E30" s="87">
        <f>F30+L30</f>
        <v>220000</v>
      </c>
      <c r="F30" s="150"/>
      <c r="G30" s="150"/>
      <c r="H30" s="150"/>
      <c r="I30" s="150"/>
      <c r="J30" s="150"/>
      <c r="K30" s="150"/>
      <c r="L30" s="151">
        <v>220000</v>
      </c>
    </row>
    <row r="31" spans="1:12" s="6" customFormat="1" ht="12" customHeight="1">
      <c r="A31" s="143"/>
      <c r="B31" s="159"/>
      <c r="C31" s="148"/>
      <c r="D31" s="152"/>
      <c r="E31" s="150"/>
      <c r="F31" s="150"/>
      <c r="G31" s="150"/>
      <c r="H31" s="150"/>
      <c r="I31" s="150"/>
      <c r="J31" s="150"/>
      <c r="K31" s="150"/>
      <c r="L31" s="151"/>
    </row>
    <row r="32" spans="1:12" s="6" customFormat="1" ht="15.75" customHeight="1">
      <c r="A32" s="143"/>
      <c r="B32" s="153">
        <v>60016</v>
      </c>
      <c r="C32" s="154"/>
      <c r="D32" s="155" t="s">
        <v>18</v>
      </c>
      <c r="E32" s="156">
        <f t="shared" si="0"/>
        <v>7226616</v>
      </c>
      <c r="F32" s="156">
        <f>SUM(F33:F36)</f>
        <v>682000</v>
      </c>
      <c r="G32" s="156"/>
      <c r="H32" s="156"/>
      <c r="I32" s="156"/>
      <c r="J32" s="156"/>
      <c r="K32" s="156"/>
      <c r="L32" s="157">
        <f>SUM(L36:L38)</f>
        <v>6544616</v>
      </c>
    </row>
    <row r="33" spans="1:12" s="6" customFormat="1" ht="15.75" customHeight="1">
      <c r="A33" s="32"/>
      <c r="B33" s="14"/>
      <c r="C33" s="25" t="s">
        <v>19</v>
      </c>
      <c r="D33" s="26" t="s">
        <v>20</v>
      </c>
      <c r="E33" s="56">
        <f t="shared" si="0"/>
        <v>327000</v>
      </c>
      <c r="F33" s="56">
        <v>327000</v>
      </c>
      <c r="G33" s="56"/>
      <c r="H33" s="56"/>
      <c r="I33" s="56"/>
      <c r="J33" s="56"/>
      <c r="K33" s="56"/>
      <c r="L33" s="56"/>
    </row>
    <row r="34" spans="1:12" s="6" customFormat="1" ht="16.5" customHeight="1">
      <c r="A34" s="32"/>
      <c r="B34" s="14"/>
      <c r="C34" s="25" t="s">
        <v>10</v>
      </c>
      <c r="D34" s="26" t="s">
        <v>11</v>
      </c>
      <c r="E34" s="56">
        <f t="shared" si="0"/>
        <v>355000</v>
      </c>
      <c r="F34" s="56">
        <v>355000</v>
      </c>
      <c r="G34" s="56"/>
      <c r="H34" s="56"/>
      <c r="I34" s="56"/>
      <c r="J34" s="56"/>
      <c r="K34" s="56"/>
      <c r="L34" s="56"/>
    </row>
    <row r="35" spans="1:12" s="6" customFormat="1" ht="29.25" customHeight="1">
      <c r="A35" s="32"/>
      <c r="B35" s="14"/>
      <c r="C35" s="25"/>
      <c r="D35" s="26" t="s">
        <v>143</v>
      </c>
      <c r="E35" s="56"/>
      <c r="F35" s="56"/>
      <c r="G35" s="56"/>
      <c r="H35" s="56"/>
      <c r="I35" s="56"/>
      <c r="J35" s="56"/>
      <c r="K35" s="56"/>
      <c r="L35" s="56"/>
    </row>
    <row r="36" spans="1:12" s="6" customFormat="1" ht="14.25" customHeight="1">
      <c r="A36" s="32"/>
      <c r="B36" s="14"/>
      <c r="C36" s="25" t="s">
        <v>21</v>
      </c>
      <c r="D36" s="27" t="s">
        <v>5</v>
      </c>
      <c r="E36" s="56">
        <f t="shared" si="0"/>
        <v>3280000</v>
      </c>
      <c r="F36" s="56"/>
      <c r="G36" s="56"/>
      <c r="H36" s="56"/>
      <c r="I36" s="56"/>
      <c r="J36" s="56"/>
      <c r="K36" s="56"/>
      <c r="L36" s="56">
        <v>3280000</v>
      </c>
    </row>
    <row r="37" spans="1:12" s="6" customFormat="1" ht="14.25" customHeight="1">
      <c r="A37" s="35"/>
      <c r="B37" s="82"/>
      <c r="C37" s="83" t="s">
        <v>208</v>
      </c>
      <c r="D37" s="27" t="s">
        <v>5</v>
      </c>
      <c r="E37" s="56">
        <f t="shared" si="0"/>
        <v>2268372</v>
      </c>
      <c r="F37" s="60"/>
      <c r="G37" s="60"/>
      <c r="H37" s="60"/>
      <c r="I37" s="60"/>
      <c r="J37" s="60"/>
      <c r="K37" s="60"/>
      <c r="L37" s="60">
        <v>2268372</v>
      </c>
    </row>
    <row r="38" spans="1:12" s="6" customFormat="1" ht="14.25" customHeight="1">
      <c r="A38" s="35"/>
      <c r="B38" s="82"/>
      <c r="C38" s="83" t="s">
        <v>209</v>
      </c>
      <c r="D38" s="27" t="s">
        <v>5</v>
      </c>
      <c r="E38" s="56">
        <f t="shared" si="0"/>
        <v>996244</v>
      </c>
      <c r="F38" s="60"/>
      <c r="G38" s="60"/>
      <c r="H38" s="60"/>
      <c r="I38" s="60"/>
      <c r="J38" s="60"/>
      <c r="K38" s="60"/>
      <c r="L38" s="60">
        <v>996244</v>
      </c>
    </row>
    <row r="39" spans="1:12" s="6" customFormat="1" ht="14.25" customHeight="1" thickBot="1">
      <c r="A39" s="48"/>
      <c r="B39" s="43"/>
      <c r="C39" s="44"/>
      <c r="D39" s="45"/>
      <c r="E39" s="57"/>
      <c r="F39" s="57"/>
      <c r="G39" s="57"/>
      <c r="H39" s="57"/>
      <c r="I39" s="57"/>
      <c r="J39" s="57"/>
      <c r="K39" s="57"/>
      <c r="L39" s="57"/>
    </row>
    <row r="40" spans="1:12" s="6" customFormat="1" ht="24" customHeight="1">
      <c r="A40" s="102">
        <v>700</v>
      </c>
      <c r="B40" s="98"/>
      <c r="C40" s="99"/>
      <c r="D40" s="100" t="s">
        <v>22</v>
      </c>
      <c r="E40" s="101">
        <f t="shared" si="0"/>
        <v>1350000</v>
      </c>
      <c r="F40" s="101">
        <f>F41+F46</f>
        <v>242000</v>
      </c>
      <c r="G40" s="101"/>
      <c r="H40" s="101"/>
      <c r="I40" s="101"/>
      <c r="J40" s="101"/>
      <c r="K40" s="101"/>
      <c r="L40" s="101">
        <f>L41+L46</f>
        <v>1108000</v>
      </c>
    </row>
    <row r="41" spans="1:12" s="6" customFormat="1" ht="12.75">
      <c r="A41" s="32"/>
      <c r="B41" s="65">
        <v>70001</v>
      </c>
      <c r="C41" s="95"/>
      <c r="D41" s="97" t="s">
        <v>23</v>
      </c>
      <c r="E41" s="68">
        <f t="shared" si="0"/>
        <v>300000</v>
      </c>
      <c r="F41" s="68">
        <f>SUM(F42)</f>
        <v>192000</v>
      </c>
      <c r="G41" s="68"/>
      <c r="H41" s="68"/>
      <c r="I41" s="68"/>
      <c r="J41" s="68"/>
      <c r="K41" s="68"/>
      <c r="L41" s="68">
        <f>SUM(L43)</f>
        <v>108000</v>
      </c>
    </row>
    <row r="42" spans="1:12" s="6" customFormat="1" ht="25.5">
      <c r="A42" s="32"/>
      <c r="B42" s="65"/>
      <c r="C42" s="29">
        <v>2650</v>
      </c>
      <c r="D42" s="72" t="s">
        <v>121</v>
      </c>
      <c r="E42" s="56">
        <f t="shared" si="0"/>
        <v>192000</v>
      </c>
      <c r="F42" s="68">
        <v>192000</v>
      </c>
      <c r="G42" s="68"/>
      <c r="H42" s="68"/>
      <c r="I42" s="68"/>
      <c r="J42" s="68"/>
      <c r="K42" s="68"/>
      <c r="L42" s="68"/>
    </row>
    <row r="43" spans="1:12" s="6" customFormat="1" ht="43.5" customHeight="1">
      <c r="A43" s="32"/>
      <c r="B43" s="14"/>
      <c r="C43" s="25" t="s">
        <v>24</v>
      </c>
      <c r="D43" s="26" t="s">
        <v>128</v>
      </c>
      <c r="E43" s="56">
        <f t="shared" si="0"/>
        <v>108000</v>
      </c>
      <c r="F43" s="56"/>
      <c r="G43" s="56"/>
      <c r="H43" s="56"/>
      <c r="I43" s="56"/>
      <c r="J43" s="56"/>
      <c r="K43" s="56"/>
      <c r="L43" s="56">
        <v>108000</v>
      </c>
    </row>
    <row r="44" spans="1:12" s="6" customFormat="1" ht="16.5" customHeight="1">
      <c r="A44" s="32"/>
      <c r="B44" s="14"/>
      <c r="C44" s="25"/>
      <c r="D44" s="26" t="s">
        <v>141</v>
      </c>
      <c r="E44" s="56"/>
      <c r="F44" s="56"/>
      <c r="G44" s="56"/>
      <c r="H44" s="56"/>
      <c r="I44" s="56"/>
      <c r="J44" s="56"/>
      <c r="K44" s="56"/>
      <c r="L44" s="56"/>
    </row>
    <row r="45" spans="1:12" s="6" customFormat="1" ht="12.75">
      <c r="A45" s="32"/>
      <c r="B45" s="14"/>
      <c r="C45" s="25"/>
      <c r="D45" s="27"/>
      <c r="E45" s="56"/>
      <c r="F45" s="56"/>
      <c r="G45" s="56"/>
      <c r="H45" s="56"/>
      <c r="I45" s="56"/>
      <c r="J45" s="56"/>
      <c r="K45" s="56"/>
      <c r="L45" s="56"/>
    </row>
    <row r="46" spans="1:12" s="6" customFormat="1" ht="12.75">
      <c r="A46" s="32"/>
      <c r="B46" s="65">
        <v>70005</v>
      </c>
      <c r="C46" s="95"/>
      <c r="D46" s="97" t="s">
        <v>25</v>
      </c>
      <c r="E46" s="68">
        <f t="shared" si="0"/>
        <v>1050000</v>
      </c>
      <c r="F46" s="68">
        <f>SUM(F47:F49)</f>
        <v>50000</v>
      </c>
      <c r="G46" s="68"/>
      <c r="H46" s="68"/>
      <c r="I46" s="68"/>
      <c r="J46" s="68"/>
      <c r="K46" s="68"/>
      <c r="L46" s="68">
        <f>SUM(L47:L49)</f>
        <v>1000000</v>
      </c>
    </row>
    <row r="47" spans="1:12" s="6" customFormat="1" ht="15" customHeight="1">
      <c r="A47" s="32"/>
      <c r="B47" s="14"/>
      <c r="C47" s="25" t="s">
        <v>10</v>
      </c>
      <c r="D47" s="27" t="s">
        <v>130</v>
      </c>
      <c r="E47" s="56">
        <f t="shared" si="0"/>
        <v>50000</v>
      </c>
      <c r="F47" s="56">
        <v>50000</v>
      </c>
      <c r="G47" s="56"/>
      <c r="H47" s="56"/>
      <c r="I47" s="56"/>
      <c r="J47" s="56"/>
      <c r="K47" s="56"/>
      <c r="L47" s="56"/>
    </row>
    <row r="48" spans="1:12" s="6" customFormat="1" ht="15" customHeight="1">
      <c r="A48" s="32"/>
      <c r="B48" s="14"/>
      <c r="C48" s="25"/>
      <c r="D48" s="27" t="s">
        <v>129</v>
      </c>
      <c r="E48" s="56"/>
      <c r="F48" s="56"/>
      <c r="G48" s="56"/>
      <c r="H48" s="56"/>
      <c r="I48" s="56"/>
      <c r="J48" s="56"/>
      <c r="K48" s="56"/>
      <c r="L48" s="56"/>
    </row>
    <row r="49" spans="1:12" s="6" customFormat="1" ht="15" customHeight="1">
      <c r="A49" s="32"/>
      <c r="B49" s="14"/>
      <c r="C49" s="25" t="s">
        <v>26</v>
      </c>
      <c r="D49" s="27" t="s">
        <v>27</v>
      </c>
      <c r="E49" s="56">
        <f t="shared" si="0"/>
        <v>1000000</v>
      </c>
      <c r="F49" s="56"/>
      <c r="G49" s="56"/>
      <c r="H49" s="56"/>
      <c r="I49" s="56"/>
      <c r="J49" s="56"/>
      <c r="K49" s="56"/>
      <c r="L49" s="56">
        <v>1000000</v>
      </c>
    </row>
    <row r="50" spans="1:12" s="6" customFormat="1" ht="15" customHeight="1">
      <c r="A50" s="32"/>
      <c r="B50" s="14"/>
      <c r="C50" s="25"/>
      <c r="D50" s="27"/>
      <c r="E50" s="56"/>
      <c r="F50" s="56"/>
      <c r="G50" s="56"/>
      <c r="H50" s="56"/>
      <c r="I50" s="56"/>
      <c r="J50" s="56"/>
      <c r="K50" s="56"/>
      <c r="L50" s="56"/>
    </row>
    <row r="51" spans="1:12" s="6" customFormat="1" ht="15" customHeight="1" thickBot="1">
      <c r="A51" s="48"/>
      <c r="B51" s="43"/>
      <c r="C51" s="44"/>
      <c r="D51" s="51"/>
      <c r="E51" s="57"/>
      <c r="F51" s="57"/>
      <c r="G51" s="57"/>
      <c r="H51" s="57"/>
      <c r="I51" s="57"/>
      <c r="J51" s="57"/>
      <c r="K51" s="57"/>
      <c r="L51" s="57"/>
    </row>
    <row r="52" spans="1:12" s="6" customFormat="1" ht="25.5" customHeight="1">
      <c r="A52" s="102">
        <v>710</v>
      </c>
      <c r="B52" s="98"/>
      <c r="C52" s="99"/>
      <c r="D52" s="100" t="s">
        <v>29</v>
      </c>
      <c r="E52" s="101">
        <f t="shared" si="0"/>
        <v>325000</v>
      </c>
      <c r="F52" s="101">
        <f>F53+F57</f>
        <v>325000</v>
      </c>
      <c r="G52" s="101">
        <f>G53+G57</f>
        <v>45000</v>
      </c>
      <c r="H52" s="101"/>
      <c r="I52" s="101"/>
      <c r="J52" s="101"/>
      <c r="K52" s="101"/>
      <c r="L52" s="101"/>
    </row>
    <row r="53" spans="1:12" s="6" customFormat="1" ht="12.75">
      <c r="A53" s="32"/>
      <c r="B53" s="65">
        <v>71004</v>
      </c>
      <c r="C53" s="95"/>
      <c r="D53" s="97" t="s">
        <v>30</v>
      </c>
      <c r="E53" s="68">
        <f t="shared" si="0"/>
        <v>165000</v>
      </c>
      <c r="F53" s="68">
        <f>SUM(F54:F55)</f>
        <v>165000</v>
      </c>
      <c r="G53" s="68">
        <f>SUM(G54:G55)</f>
        <v>25000</v>
      </c>
      <c r="H53" s="68"/>
      <c r="I53" s="68"/>
      <c r="J53" s="68"/>
      <c r="K53" s="68"/>
      <c r="L53" s="68"/>
    </row>
    <row r="54" spans="1:12" s="6" customFormat="1" ht="12.75">
      <c r="A54" s="32"/>
      <c r="B54" s="14"/>
      <c r="C54" s="29">
        <v>4170</v>
      </c>
      <c r="D54" s="28" t="s">
        <v>153</v>
      </c>
      <c r="E54" s="56">
        <f t="shared" si="0"/>
        <v>25000</v>
      </c>
      <c r="F54" s="56">
        <v>25000</v>
      </c>
      <c r="G54" s="56">
        <v>25000</v>
      </c>
      <c r="H54" s="56"/>
      <c r="I54" s="56"/>
      <c r="J54" s="56"/>
      <c r="K54" s="56"/>
      <c r="L54" s="56"/>
    </row>
    <row r="55" spans="1:12" s="6" customFormat="1" ht="12.75">
      <c r="A55" s="32"/>
      <c r="B55" s="14"/>
      <c r="C55" s="25" t="s">
        <v>10</v>
      </c>
      <c r="D55" s="27" t="s">
        <v>11</v>
      </c>
      <c r="E55" s="56">
        <f t="shared" si="0"/>
        <v>140000</v>
      </c>
      <c r="F55" s="56">
        <v>140000</v>
      </c>
      <c r="G55" s="56"/>
      <c r="H55" s="56"/>
      <c r="I55" s="56"/>
      <c r="J55" s="56"/>
      <c r="K55" s="56"/>
      <c r="L55" s="56"/>
    </row>
    <row r="56" spans="1:12" s="6" customFormat="1" ht="12.75">
      <c r="A56" s="32"/>
      <c r="B56" s="14"/>
      <c r="C56" s="25"/>
      <c r="D56" s="27"/>
      <c r="E56" s="56"/>
      <c r="F56" s="56"/>
      <c r="G56" s="56"/>
      <c r="H56" s="56"/>
      <c r="I56" s="56"/>
      <c r="J56" s="56"/>
      <c r="K56" s="56"/>
      <c r="L56" s="56"/>
    </row>
    <row r="57" spans="1:12" s="6" customFormat="1" ht="12.75">
      <c r="A57" s="35"/>
      <c r="B57" s="65">
        <v>71013</v>
      </c>
      <c r="C57" s="95"/>
      <c r="D57" s="97" t="s">
        <v>31</v>
      </c>
      <c r="E57" s="68">
        <f t="shared" si="0"/>
        <v>160000</v>
      </c>
      <c r="F57" s="68">
        <f>SUM(F58:F59)</f>
        <v>160000</v>
      </c>
      <c r="G57" s="68">
        <f>SUM(G58:G59)</f>
        <v>20000</v>
      </c>
      <c r="H57" s="56"/>
      <c r="I57" s="56"/>
      <c r="J57" s="56"/>
      <c r="K57" s="56"/>
      <c r="L57" s="56"/>
    </row>
    <row r="58" spans="1:12" s="6" customFormat="1" ht="12.75">
      <c r="A58" s="47"/>
      <c r="B58" s="14"/>
      <c r="C58" s="29">
        <v>4170</v>
      </c>
      <c r="D58" s="28" t="s">
        <v>153</v>
      </c>
      <c r="E58" s="56">
        <f t="shared" si="0"/>
        <v>20000</v>
      </c>
      <c r="F58" s="56">
        <v>20000</v>
      </c>
      <c r="G58" s="56">
        <v>20000</v>
      </c>
      <c r="H58" s="56"/>
      <c r="I58" s="56"/>
      <c r="J58" s="56"/>
      <c r="K58" s="56"/>
      <c r="L58" s="56"/>
    </row>
    <row r="59" spans="1:12" s="6" customFormat="1" ht="12.75">
      <c r="A59" s="32"/>
      <c r="B59" s="14"/>
      <c r="C59" s="25" t="s">
        <v>10</v>
      </c>
      <c r="D59" s="27" t="s">
        <v>11</v>
      </c>
      <c r="E59" s="56">
        <f t="shared" si="0"/>
        <v>140000</v>
      </c>
      <c r="F59" s="56">
        <v>140000</v>
      </c>
      <c r="G59" s="56"/>
      <c r="H59" s="56"/>
      <c r="I59" s="56"/>
      <c r="J59" s="56"/>
      <c r="K59" s="56"/>
      <c r="L59" s="56"/>
    </row>
    <row r="60" spans="1:12" s="6" customFormat="1" ht="13.5" thickBot="1">
      <c r="A60" s="48"/>
      <c r="B60" s="43"/>
      <c r="C60" s="44"/>
      <c r="D60" s="51"/>
      <c r="E60" s="57"/>
      <c r="F60" s="57"/>
      <c r="G60" s="57"/>
      <c r="H60" s="57"/>
      <c r="I60" s="57"/>
      <c r="J60" s="57"/>
      <c r="K60" s="57"/>
      <c r="L60" s="57"/>
    </row>
    <row r="61" spans="1:12" s="6" customFormat="1" ht="24.75" customHeight="1">
      <c r="A61" s="102">
        <v>750</v>
      </c>
      <c r="B61" s="98"/>
      <c r="C61" s="103"/>
      <c r="D61" s="100" t="s">
        <v>32</v>
      </c>
      <c r="E61" s="101">
        <f t="shared" si="0"/>
        <v>5226491</v>
      </c>
      <c r="F61" s="101">
        <f aca="true" t="shared" si="1" ref="F61:L61">F62+F68+F75+F106+F110</f>
        <v>5096491</v>
      </c>
      <c r="G61" s="101">
        <f t="shared" si="1"/>
        <v>2878691</v>
      </c>
      <c r="H61" s="101">
        <f t="shared" si="1"/>
        <v>610800</v>
      </c>
      <c r="I61" s="101"/>
      <c r="J61" s="101"/>
      <c r="K61" s="101"/>
      <c r="L61" s="101">
        <f t="shared" si="1"/>
        <v>130000</v>
      </c>
    </row>
    <row r="62" spans="1:12" s="6" customFormat="1" ht="12.75">
      <c r="A62" s="32"/>
      <c r="B62" s="65">
        <v>75011</v>
      </c>
      <c r="C62" s="66"/>
      <c r="D62" s="97" t="s">
        <v>33</v>
      </c>
      <c r="E62" s="68">
        <f t="shared" si="0"/>
        <v>233691</v>
      </c>
      <c r="F62" s="68">
        <f aca="true" t="shared" si="2" ref="F62:L62">SUM(F63:F66)</f>
        <v>233691</v>
      </c>
      <c r="G62" s="68">
        <f t="shared" si="2"/>
        <v>198691</v>
      </c>
      <c r="H62" s="68">
        <f t="shared" si="2"/>
        <v>35000</v>
      </c>
      <c r="I62" s="56"/>
      <c r="J62" s="56"/>
      <c r="K62" s="56"/>
      <c r="L62" s="56">
        <f t="shared" si="2"/>
        <v>0</v>
      </c>
    </row>
    <row r="63" spans="1:12" s="6" customFormat="1" ht="12.75">
      <c r="A63" s="32"/>
      <c r="B63" s="14"/>
      <c r="C63" s="29">
        <v>4010</v>
      </c>
      <c r="D63" s="27" t="s">
        <v>34</v>
      </c>
      <c r="E63" s="56">
        <f t="shared" si="0"/>
        <v>176691</v>
      </c>
      <c r="F63" s="56">
        <v>176691</v>
      </c>
      <c r="G63" s="56">
        <v>176691</v>
      </c>
      <c r="H63" s="56"/>
      <c r="I63" s="56"/>
      <c r="J63" s="56"/>
      <c r="K63" s="56"/>
      <c r="L63" s="56"/>
    </row>
    <row r="64" spans="1:12" s="6" customFormat="1" ht="12.75">
      <c r="A64" s="32"/>
      <c r="B64" s="14"/>
      <c r="C64" s="29">
        <v>4040</v>
      </c>
      <c r="D64" s="27" t="s">
        <v>35</v>
      </c>
      <c r="E64" s="56">
        <f t="shared" si="0"/>
        <v>22000</v>
      </c>
      <c r="F64" s="56">
        <v>22000</v>
      </c>
      <c r="G64" s="56">
        <v>22000</v>
      </c>
      <c r="H64" s="56"/>
      <c r="I64" s="56"/>
      <c r="J64" s="56"/>
      <c r="K64" s="56"/>
      <c r="L64" s="56"/>
    </row>
    <row r="65" spans="1:12" s="6" customFormat="1" ht="12.75">
      <c r="A65" s="32"/>
      <c r="B65" s="14"/>
      <c r="C65" s="29">
        <v>4110</v>
      </c>
      <c r="D65" s="27" t="s">
        <v>36</v>
      </c>
      <c r="E65" s="56">
        <f t="shared" si="0"/>
        <v>30000</v>
      </c>
      <c r="F65" s="56">
        <v>30000</v>
      </c>
      <c r="G65" s="56"/>
      <c r="H65" s="56">
        <v>30000</v>
      </c>
      <c r="I65" s="56"/>
      <c r="J65" s="56"/>
      <c r="K65" s="56"/>
      <c r="L65" s="56"/>
    </row>
    <row r="66" spans="1:12" s="6" customFormat="1" ht="12.75">
      <c r="A66" s="32"/>
      <c r="B66" s="14"/>
      <c r="C66" s="29">
        <v>4120</v>
      </c>
      <c r="D66" s="27" t="s">
        <v>37</v>
      </c>
      <c r="E66" s="56">
        <f t="shared" si="0"/>
        <v>5000</v>
      </c>
      <c r="F66" s="56">
        <v>5000</v>
      </c>
      <c r="G66" s="56"/>
      <c r="H66" s="56">
        <v>5000</v>
      </c>
      <c r="I66" s="56"/>
      <c r="J66" s="56"/>
      <c r="K66" s="56"/>
      <c r="L66" s="56"/>
    </row>
    <row r="67" spans="1:12" s="6" customFormat="1" ht="12.75">
      <c r="A67" s="32"/>
      <c r="B67" s="14"/>
      <c r="C67" s="29"/>
      <c r="D67" s="27"/>
      <c r="E67" s="56"/>
      <c r="F67" s="56"/>
      <c r="G67" s="56"/>
      <c r="H67" s="56"/>
      <c r="I67" s="56"/>
      <c r="J67" s="56"/>
      <c r="K67" s="56"/>
      <c r="L67" s="56"/>
    </row>
    <row r="68" spans="1:12" s="6" customFormat="1" ht="12.75">
      <c r="A68" s="32"/>
      <c r="B68" s="65">
        <v>75022</v>
      </c>
      <c r="C68" s="66"/>
      <c r="D68" s="97" t="s">
        <v>38</v>
      </c>
      <c r="E68" s="68">
        <f t="shared" si="0"/>
        <v>261000</v>
      </c>
      <c r="F68" s="68">
        <f>SUM(F69:F73)</f>
        <v>261000</v>
      </c>
      <c r="G68" s="56"/>
      <c r="H68" s="56"/>
      <c r="I68" s="56"/>
      <c r="J68" s="56"/>
      <c r="K68" s="56"/>
      <c r="L68" s="56"/>
    </row>
    <row r="69" spans="1:12" s="6" customFormat="1" ht="12.75">
      <c r="A69" s="32"/>
      <c r="B69" s="14"/>
      <c r="C69" s="29">
        <v>3030</v>
      </c>
      <c r="D69" s="27" t="s">
        <v>39</v>
      </c>
      <c r="E69" s="56">
        <f t="shared" si="0"/>
        <v>230000</v>
      </c>
      <c r="F69" s="56">
        <v>230000</v>
      </c>
      <c r="G69" s="56"/>
      <c r="H69" s="56"/>
      <c r="I69" s="56"/>
      <c r="J69" s="56"/>
      <c r="K69" s="56"/>
      <c r="L69" s="56"/>
    </row>
    <row r="70" spans="1:12" s="6" customFormat="1" ht="12.75">
      <c r="A70" s="32"/>
      <c r="B70" s="14"/>
      <c r="C70" s="29">
        <v>4210</v>
      </c>
      <c r="D70" s="28" t="s">
        <v>132</v>
      </c>
      <c r="E70" s="56">
        <f t="shared" si="0"/>
        <v>10000</v>
      </c>
      <c r="F70" s="56">
        <v>10000</v>
      </c>
      <c r="G70" s="56"/>
      <c r="H70" s="56"/>
      <c r="I70" s="56"/>
      <c r="J70" s="56"/>
      <c r="K70" s="56"/>
      <c r="L70" s="56"/>
    </row>
    <row r="71" spans="1:12" s="6" customFormat="1" ht="12.75">
      <c r="A71" s="32"/>
      <c r="B71" s="14"/>
      <c r="C71" s="29"/>
      <c r="D71" s="28" t="s">
        <v>131</v>
      </c>
      <c r="E71" s="56"/>
      <c r="F71" s="56"/>
      <c r="G71" s="56"/>
      <c r="H71" s="56"/>
      <c r="I71" s="56"/>
      <c r="J71" s="56"/>
      <c r="K71" s="56"/>
      <c r="L71" s="56"/>
    </row>
    <row r="72" spans="1:12" s="6" customFormat="1" ht="12.75">
      <c r="A72" s="32"/>
      <c r="B72" s="14"/>
      <c r="C72" s="29">
        <v>4300</v>
      </c>
      <c r="D72" s="27" t="s">
        <v>11</v>
      </c>
      <c r="E72" s="56">
        <f t="shared" si="0"/>
        <v>20000</v>
      </c>
      <c r="F72" s="56">
        <v>20000</v>
      </c>
      <c r="G72" s="56"/>
      <c r="H72" s="56"/>
      <c r="I72" s="56"/>
      <c r="J72" s="56"/>
      <c r="K72" s="56"/>
      <c r="L72" s="56"/>
    </row>
    <row r="73" spans="1:12" s="6" customFormat="1" ht="12.75">
      <c r="A73" s="32"/>
      <c r="B73" s="14"/>
      <c r="C73" s="29">
        <v>4410</v>
      </c>
      <c r="D73" s="27" t="s">
        <v>40</v>
      </c>
      <c r="E73" s="56">
        <f t="shared" si="0"/>
        <v>1000</v>
      </c>
      <c r="F73" s="56">
        <v>1000</v>
      </c>
      <c r="G73" s="56"/>
      <c r="H73" s="56"/>
      <c r="I73" s="56"/>
      <c r="J73" s="56"/>
      <c r="K73" s="56"/>
      <c r="L73" s="56"/>
    </row>
    <row r="74" spans="1:12" s="6" customFormat="1" ht="12.75">
      <c r="A74" s="32"/>
      <c r="B74" s="14"/>
      <c r="C74" s="29"/>
      <c r="D74" s="27"/>
      <c r="E74" s="56"/>
      <c r="F74" s="56"/>
      <c r="G74" s="56"/>
      <c r="H74" s="56"/>
      <c r="I74" s="56"/>
      <c r="J74" s="56"/>
      <c r="K74" s="56"/>
      <c r="L74" s="56"/>
    </row>
    <row r="75" spans="1:12" s="6" customFormat="1" ht="12.75">
      <c r="A75" s="32"/>
      <c r="B75" s="65">
        <v>75023</v>
      </c>
      <c r="C75" s="66"/>
      <c r="D75" s="97" t="s">
        <v>42</v>
      </c>
      <c r="E75" s="68">
        <f t="shared" si="0"/>
        <v>4644800</v>
      </c>
      <c r="F75" s="68">
        <f aca="true" t="shared" si="3" ref="F75:L75">SUM(F76:F104)</f>
        <v>4514800</v>
      </c>
      <c r="G75" s="68">
        <f t="shared" si="3"/>
        <v>2680000</v>
      </c>
      <c r="H75" s="68">
        <f t="shared" si="3"/>
        <v>575800</v>
      </c>
      <c r="I75" s="68"/>
      <c r="J75" s="68"/>
      <c r="K75" s="68"/>
      <c r="L75" s="56">
        <f t="shared" si="3"/>
        <v>130000</v>
      </c>
    </row>
    <row r="76" spans="1:12" s="6" customFormat="1" ht="12.75">
      <c r="A76" s="32"/>
      <c r="B76" s="14"/>
      <c r="C76" s="29">
        <v>3020</v>
      </c>
      <c r="D76" s="26" t="s">
        <v>43</v>
      </c>
      <c r="E76" s="56">
        <f t="shared" si="0"/>
        <v>2000</v>
      </c>
      <c r="F76" s="56">
        <v>2000</v>
      </c>
      <c r="G76" s="56"/>
      <c r="H76" s="56"/>
      <c r="I76" s="56"/>
      <c r="J76" s="56"/>
      <c r="K76" s="56"/>
      <c r="L76" s="56"/>
    </row>
    <row r="77" spans="1:12" s="6" customFormat="1" ht="12.75">
      <c r="A77" s="32"/>
      <c r="B77" s="14"/>
      <c r="C77" s="29">
        <v>4010</v>
      </c>
      <c r="D77" s="27" t="s">
        <v>34</v>
      </c>
      <c r="E77" s="56">
        <f t="shared" si="0"/>
        <v>2470000</v>
      </c>
      <c r="F77" s="56">
        <v>2470000</v>
      </c>
      <c r="G77" s="56">
        <v>2470000</v>
      </c>
      <c r="H77" s="56"/>
      <c r="I77" s="56"/>
      <c r="J77" s="56"/>
      <c r="K77" s="56"/>
      <c r="L77" s="56"/>
    </row>
    <row r="78" spans="1:12" s="6" customFormat="1" ht="12.75">
      <c r="A78" s="32"/>
      <c r="B78" s="14"/>
      <c r="C78" s="29">
        <v>4040</v>
      </c>
      <c r="D78" s="27" t="s">
        <v>35</v>
      </c>
      <c r="E78" s="56">
        <f t="shared" si="0"/>
        <v>175000</v>
      </c>
      <c r="F78" s="56">
        <v>175000</v>
      </c>
      <c r="G78" s="56">
        <v>175000</v>
      </c>
      <c r="H78" s="56"/>
      <c r="I78" s="56"/>
      <c r="J78" s="56"/>
      <c r="K78" s="56"/>
      <c r="L78" s="56"/>
    </row>
    <row r="79" spans="1:12" s="6" customFormat="1" ht="12.75">
      <c r="A79" s="32"/>
      <c r="B79" s="14"/>
      <c r="C79" s="29">
        <v>4110</v>
      </c>
      <c r="D79" s="27" t="s">
        <v>36</v>
      </c>
      <c r="E79" s="56">
        <f t="shared" si="0"/>
        <v>510800</v>
      </c>
      <c r="F79" s="56">
        <v>510800</v>
      </c>
      <c r="G79" s="56"/>
      <c r="H79" s="56">
        <v>510800</v>
      </c>
      <c r="I79" s="56"/>
      <c r="J79" s="56"/>
      <c r="K79" s="56"/>
      <c r="L79" s="56"/>
    </row>
    <row r="80" spans="1:12" s="6" customFormat="1" ht="12.75">
      <c r="A80" s="32"/>
      <c r="B80" s="14"/>
      <c r="C80" s="29">
        <v>4120</v>
      </c>
      <c r="D80" s="27" t="s">
        <v>37</v>
      </c>
      <c r="E80" s="56">
        <f t="shared" si="0"/>
        <v>65000</v>
      </c>
      <c r="F80" s="56">
        <v>65000</v>
      </c>
      <c r="G80" s="56"/>
      <c r="H80" s="56">
        <v>65000</v>
      </c>
      <c r="I80" s="56"/>
      <c r="J80" s="56"/>
      <c r="K80" s="56"/>
      <c r="L80" s="56"/>
    </row>
    <row r="81" spans="1:12" s="6" customFormat="1" ht="12.75">
      <c r="A81" s="32"/>
      <c r="B81" s="14"/>
      <c r="C81" s="29">
        <v>4140</v>
      </c>
      <c r="D81" s="28" t="s">
        <v>44</v>
      </c>
      <c r="E81" s="56">
        <f t="shared" si="0"/>
        <v>40000</v>
      </c>
      <c r="F81" s="56">
        <v>40000</v>
      </c>
      <c r="G81" s="56"/>
      <c r="H81" s="56"/>
      <c r="I81" s="56"/>
      <c r="J81" s="56"/>
      <c r="K81" s="56"/>
      <c r="L81" s="56"/>
    </row>
    <row r="82" spans="1:12" s="6" customFormat="1" ht="12.75">
      <c r="A82" s="32"/>
      <c r="B82" s="14"/>
      <c r="C82" s="29">
        <v>4170</v>
      </c>
      <c r="D82" s="28" t="s">
        <v>153</v>
      </c>
      <c r="E82" s="56">
        <f t="shared" si="0"/>
        <v>35000</v>
      </c>
      <c r="F82" s="56">
        <v>35000</v>
      </c>
      <c r="G82" s="56">
        <v>35000</v>
      </c>
      <c r="H82" s="56"/>
      <c r="I82" s="56"/>
      <c r="J82" s="56"/>
      <c r="K82" s="56"/>
      <c r="L82" s="56"/>
    </row>
    <row r="83" spans="1:12" s="6" customFormat="1" ht="12.75">
      <c r="A83" s="32"/>
      <c r="B83" s="14"/>
      <c r="C83" s="29">
        <v>4210</v>
      </c>
      <c r="D83" s="26" t="s">
        <v>132</v>
      </c>
      <c r="E83" s="56">
        <f t="shared" si="0"/>
        <v>201500</v>
      </c>
      <c r="F83" s="56">
        <v>201500</v>
      </c>
      <c r="G83" s="56"/>
      <c r="H83" s="56"/>
      <c r="I83" s="56"/>
      <c r="J83" s="56"/>
      <c r="K83" s="56"/>
      <c r="L83" s="56"/>
    </row>
    <row r="84" spans="1:12" s="6" customFormat="1" ht="25.5">
      <c r="A84" s="32"/>
      <c r="B84" s="14"/>
      <c r="C84" s="29"/>
      <c r="D84" s="26" t="s">
        <v>158</v>
      </c>
      <c r="E84" s="56"/>
      <c r="F84" s="56"/>
      <c r="G84" s="56"/>
      <c r="H84" s="56"/>
      <c r="I84" s="56"/>
      <c r="J84" s="56"/>
      <c r="K84" s="56"/>
      <c r="L84" s="56"/>
    </row>
    <row r="85" spans="1:12" s="6" customFormat="1" ht="12.75">
      <c r="A85" s="32"/>
      <c r="B85" s="14"/>
      <c r="C85" s="29">
        <v>4260</v>
      </c>
      <c r="D85" s="27" t="s">
        <v>45</v>
      </c>
      <c r="E85" s="56">
        <f aca="true" t="shared" si="4" ref="E85:E149">F85+L85</f>
        <v>117500</v>
      </c>
      <c r="F85" s="56">
        <v>117500</v>
      </c>
      <c r="G85" s="56"/>
      <c r="H85" s="56"/>
      <c r="I85" s="56"/>
      <c r="J85" s="56"/>
      <c r="K85" s="56"/>
      <c r="L85" s="56"/>
    </row>
    <row r="86" spans="1:12" s="6" customFormat="1" ht="12.75">
      <c r="A86" s="32"/>
      <c r="B86" s="14"/>
      <c r="C86" s="29">
        <v>4270</v>
      </c>
      <c r="D86" s="28" t="s">
        <v>134</v>
      </c>
      <c r="E86" s="56">
        <f t="shared" si="4"/>
        <v>67500</v>
      </c>
      <c r="F86" s="56">
        <v>67500</v>
      </c>
      <c r="G86" s="56"/>
      <c r="H86" s="56"/>
      <c r="I86" s="56"/>
      <c r="J86" s="56"/>
      <c r="K86" s="56"/>
      <c r="L86" s="56"/>
    </row>
    <row r="87" spans="1:12" s="6" customFormat="1" ht="12.75">
      <c r="A87" s="32"/>
      <c r="B87" s="14"/>
      <c r="C87" s="29"/>
      <c r="D87" s="28" t="s">
        <v>133</v>
      </c>
      <c r="E87" s="56"/>
      <c r="F87" s="56"/>
      <c r="G87" s="56"/>
      <c r="H87" s="56"/>
      <c r="I87" s="56"/>
      <c r="J87" s="56"/>
      <c r="K87" s="56"/>
      <c r="L87" s="56"/>
    </row>
    <row r="88" spans="1:12" s="6" customFormat="1" ht="12.75">
      <c r="A88" s="32"/>
      <c r="B88" s="14"/>
      <c r="C88" s="29">
        <v>4280</v>
      </c>
      <c r="D88" s="28" t="s">
        <v>175</v>
      </c>
      <c r="E88" s="56">
        <f t="shared" si="4"/>
        <v>6500</v>
      </c>
      <c r="F88" s="56">
        <v>6500</v>
      </c>
      <c r="G88" s="56"/>
      <c r="H88" s="56"/>
      <c r="I88" s="56"/>
      <c r="J88" s="56"/>
      <c r="K88" s="56"/>
      <c r="L88" s="56"/>
    </row>
    <row r="89" spans="1:12" s="6" customFormat="1" ht="12.75">
      <c r="A89" s="32"/>
      <c r="B89" s="14"/>
      <c r="C89" s="29">
        <v>4300</v>
      </c>
      <c r="D89" s="26" t="s">
        <v>130</v>
      </c>
      <c r="E89" s="56">
        <f t="shared" si="4"/>
        <v>490000</v>
      </c>
      <c r="F89" s="56">
        <v>490000</v>
      </c>
      <c r="G89" s="56"/>
      <c r="H89" s="56"/>
      <c r="I89" s="56"/>
      <c r="J89" s="56"/>
      <c r="K89" s="56"/>
      <c r="L89" s="56"/>
    </row>
    <row r="90" spans="1:12" s="6" customFormat="1" ht="25.5">
      <c r="A90" s="32"/>
      <c r="B90" s="14"/>
      <c r="C90" s="29"/>
      <c r="D90" s="26" t="s">
        <v>222</v>
      </c>
      <c r="E90" s="56"/>
      <c r="F90" s="56"/>
      <c r="G90" s="56"/>
      <c r="H90" s="56"/>
      <c r="I90" s="56"/>
      <c r="J90" s="56"/>
      <c r="K90" s="56"/>
      <c r="L90" s="56"/>
    </row>
    <row r="91" spans="1:12" s="6" customFormat="1" ht="12.75">
      <c r="A91" s="32"/>
      <c r="B91" s="14"/>
      <c r="C91" s="29">
        <v>4350</v>
      </c>
      <c r="D91" s="26" t="s">
        <v>165</v>
      </c>
      <c r="E91" s="56">
        <f t="shared" si="4"/>
        <v>5000</v>
      </c>
      <c r="F91" s="56">
        <v>5000</v>
      </c>
      <c r="G91" s="56"/>
      <c r="H91" s="56"/>
      <c r="I91" s="56"/>
      <c r="J91" s="56"/>
      <c r="K91" s="56"/>
      <c r="L91" s="56"/>
    </row>
    <row r="92" spans="1:12" s="6" customFormat="1" ht="25.5">
      <c r="A92" s="32"/>
      <c r="B92" s="14"/>
      <c r="C92" s="25" t="s">
        <v>185</v>
      </c>
      <c r="D92" s="26" t="s">
        <v>186</v>
      </c>
      <c r="E92" s="56">
        <f t="shared" si="4"/>
        <v>54000</v>
      </c>
      <c r="F92" s="56">
        <v>54000</v>
      </c>
      <c r="G92" s="56"/>
      <c r="H92" s="56"/>
      <c r="I92" s="56"/>
      <c r="J92" s="56"/>
      <c r="K92" s="56"/>
      <c r="L92" s="56"/>
    </row>
    <row r="93" spans="1:12" s="6" customFormat="1" ht="25.5">
      <c r="A93" s="32"/>
      <c r="B93" s="14"/>
      <c r="C93" s="25" t="s">
        <v>177</v>
      </c>
      <c r="D93" s="26" t="s">
        <v>178</v>
      </c>
      <c r="E93" s="56">
        <f t="shared" si="4"/>
        <v>70000</v>
      </c>
      <c r="F93" s="56">
        <v>70000</v>
      </c>
      <c r="G93" s="56"/>
      <c r="H93" s="56"/>
      <c r="I93" s="56"/>
      <c r="J93" s="56"/>
      <c r="K93" s="56"/>
      <c r="L93" s="56"/>
    </row>
    <row r="94" spans="1:12" s="6" customFormat="1" ht="12.75">
      <c r="A94" s="32"/>
      <c r="B94" s="14"/>
      <c r="C94" s="29">
        <v>4410</v>
      </c>
      <c r="D94" s="27" t="s">
        <v>40</v>
      </c>
      <c r="E94" s="56">
        <f t="shared" si="4"/>
        <v>30000</v>
      </c>
      <c r="F94" s="56">
        <v>30000</v>
      </c>
      <c r="G94" s="56"/>
      <c r="H94" s="56"/>
      <c r="I94" s="56"/>
      <c r="J94" s="56"/>
      <c r="K94" s="56"/>
      <c r="L94" s="56"/>
    </row>
    <row r="95" spans="1:12" s="6" customFormat="1" ht="12.75">
      <c r="A95" s="32"/>
      <c r="B95" s="14"/>
      <c r="C95" s="29">
        <v>4420</v>
      </c>
      <c r="D95" s="27" t="s">
        <v>41</v>
      </c>
      <c r="E95" s="56">
        <f t="shared" si="4"/>
        <v>2000</v>
      </c>
      <c r="F95" s="56">
        <v>2000</v>
      </c>
      <c r="G95" s="56"/>
      <c r="H95" s="56"/>
      <c r="I95" s="56"/>
      <c r="J95" s="56"/>
      <c r="K95" s="56"/>
      <c r="L95" s="56"/>
    </row>
    <row r="96" spans="1:12" s="6" customFormat="1" ht="12.75">
      <c r="A96" s="32"/>
      <c r="B96" s="14"/>
      <c r="C96" s="29">
        <v>4430</v>
      </c>
      <c r="D96" s="27" t="s">
        <v>136</v>
      </c>
      <c r="E96" s="56">
        <f t="shared" si="4"/>
        <v>20000</v>
      </c>
      <c r="F96" s="56">
        <v>20000</v>
      </c>
      <c r="G96" s="56"/>
      <c r="H96" s="56"/>
      <c r="I96" s="56"/>
      <c r="J96" s="56"/>
      <c r="K96" s="56"/>
      <c r="L96" s="56"/>
    </row>
    <row r="97" spans="1:12" s="6" customFormat="1" ht="12.75">
      <c r="A97" s="32"/>
      <c r="B97" s="14"/>
      <c r="C97" s="29"/>
      <c r="D97" s="27" t="s">
        <v>135</v>
      </c>
      <c r="E97" s="56"/>
      <c r="F97" s="56"/>
      <c r="G97" s="56"/>
      <c r="H97" s="56"/>
      <c r="I97" s="56"/>
      <c r="J97" s="56"/>
      <c r="K97" s="56"/>
      <c r="L97" s="56"/>
    </row>
    <row r="98" spans="1:12" s="6" customFormat="1" ht="12.75">
      <c r="A98" s="32"/>
      <c r="B98" s="14"/>
      <c r="C98" s="29">
        <v>4440</v>
      </c>
      <c r="D98" s="27" t="s">
        <v>46</v>
      </c>
      <c r="E98" s="56">
        <f t="shared" si="4"/>
        <v>65000</v>
      </c>
      <c r="F98" s="56">
        <v>65000</v>
      </c>
      <c r="G98" s="56"/>
      <c r="H98" s="56"/>
      <c r="I98" s="56"/>
      <c r="J98" s="56"/>
      <c r="K98" s="56"/>
      <c r="L98" s="56"/>
    </row>
    <row r="99" spans="1:12" s="6" customFormat="1" ht="25.5">
      <c r="A99" s="32"/>
      <c r="B99" s="14"/>
      <c r="C99" s="29">
        <v>4700</v>
      </c>
      <c r="D99" s="28" t="s">
        <v>202</v>
      </c>
      <c r="E99" s="56">
        <f t="shared" si="4"/>
        <v>35000</v>
      </c>
      <c r="F99" s="56">
        <v>35000</v>
      </c>
      <c r="G99" s="56"/>
      <c r="H99" s="56"/>
      <c r="I99" s="56"/>
      <c r="J99" s="56"/>
      <c r="K99" s="56"/>
      <c r="L99" s="56"/>
    </row>
    <row r="100" spans="1:12" s="6" customFormat="1" ht="25.5">
      <c r="A100" s="32"/>
      <c r="B100" s="14"/>
      <c r="C100" s="25" t="s">
        <v>181</v>
      </c>
      <c r="D100" s="28" t="s">
        <v>180</v>
      </c>
      <c r="E100" s="56">
        <f t="shared" si="4"/>
        <v>25000</v>
      </c>
      <c r="F100" s="56">
        <v>25000</v>
      </c>
      <c r="G100" s="56"/>
      <c r="H100" s="56"/>
      <c r="I100" s="56"/>
      <c r="J100" s="56"/>
      <c r="K100" s="56"/>
      <c r="L100" s="56"/>
    </row>
    <row r="101" spans="1:12" s="6" customFormat="1" ht="25.5">
      <c r="A101" s="32"/>
      <c r="B101" s="14"/>
      <c r="C101" s="25" t="s">
        <v>179</v>
      </c>
      <c r="D101" s="28" t="s">
        <v>182</v>
      </c>
      <c r="E101" s="56">
        <f t="shared" si="4"/>
        <v>25000</v>
      </c>
      <c r="F101" s="56">
        <v>25000</v>
      </c>
      <c r="G101" s="56"/>
      <c r="H101" s="56"/>
      <c r="I101" s="56"/>
      <c r="J101" s="56"/>
      <c r="K101" s="56"/>
      <c r="L101" s="56"/>
    </row>
    <row r="102" spans="1:12" s="6" customFormat="1" ht="12.75">
      <c r="A102" s="32"/>
      <c r="B102" s="14"/>
      <c r="C102" s="29">
        <v>4530</v>
      </c>
      <c r="D102" s="27" t="s">
        <v>122</v>
      </c>
      <c r="E102" s="56">
        <f t="shared" si="4"/>
        <v>3000</v>
      </c>
      <c r="F102" s="56">
        <v>3000</v>
      </c>
      <c r="G102" s="56"/>
      <c r="H102" s="56"/>
      <c r="I102" s="56"/>
      <c r="J102" s="56"/>
      <c r="K102" s="56"/>
      <c r="L102" s="56"/>
    </row>
    <row r="103" spans="1:12" s="6" customFormat="1" ht="12.75">
      <c r="A103" s="32"/>
      <c r="B103" s="14"/>
      <c r="C103" s="25" t="s">
        <v>21</v>
      </c>
      <c r="D103" s="27" t="s">
        <v>5</v>
      </c>
      <c r="E103" s="56">
        <f t="shared" si="4"/>
        <v>40000</v>
      </c>
      <c r="F103" s="56"/>
      <c r="G103" s="56"/>
      <c r="H103" s="56"/>
      <c r="I103" s="56"/>
      <c r="J103" s="56"/>
      <c r="K103" s="56"/>
      <c r="L103" s="56">
        <v>40000</v>
      </c>
    </row>
    <row r="104" spans="1:12" s="6" customFormat="1" ht="12.75">
      <c r="A104" s="32"/>
      <c r="B104" s="14"/>
      <c r="C104" s="25" t="s">
        <v>26</v>
      </c>
      <c r="D104" s="26" t="s">
        <v>47</v>
      </c>
      <c r="E104" s="56">
        <f t="shared" si="4"/>
        <v>90000</v>
      </c>
      <c r="F104" s="56"/>
      <c r="G104" s="56"/>
      <c r="H104" s="56"/>
      <c r="I104" s="56"/>
      <c r="J104" s="56"/>
      <c r="K104" s="56"/>
      <c r="L104" s="56">
        <v>90000</v>
      </c>
    </row>
    <row r="105" spans="1:12" s="6" customFormat="1" ht="12.75">
      <c r="A105" s="35"/>
      <c r="B105" s="14"/>
      <c r="C105" s="25"/>
      <c r="D105" s="26"/>
      <c r="E105" s="56"/>
      <c r="F105" s="56"/>
      <c r="G105" s="56"/>
      <c r="H105" s="56"/>
      <c r="I105" s="56"/>
      <c r="J105" s="56"/>
      <c r="K105" s="56"/>
      <c r="L105" s="56"/>
    </row>
    <row r="106" spans="1:12" s="6" customFormat="1" ht="12.75">
      <c r="A106" s="35"/>
      <c r="B106" s="65">
        <v>75075</v>
      </c>
      <c r="C106" s="95"/>
      <c r="D106" s="96" t="s">
        <v>166</v>
      </c>
      <c r="E106" s="68">
        <f t="shared" si="4"/>
        <v>85000</v>
      </c>
      <c r="F106" s="68">
        <f>SUM(F107:F108)</f>
        <v>85000</v>
      </c>
      <c r="G106" s="56"/>
      <c r="H106" s="56"/>
      <c r="I106" s="56"/>
      <c r="J106" s="56"/>
      <c r="K106" s="56"/>
      <c r="L106" s="56"/>
    </row>
    <row r="107" spans="1:12" s="6" customFormat="1" ht="12.75">
      <c r="A107" s="35"/>
      <c r="B107" s="14"/>
      <c r="C107" s="29">
        <v>4210</v>
      </c>
      <c r="D107" s="26" t="s">
        <v>132</v>
      </c>
      <c r="E107" s="56">
        <f t="shared" si="4"/>
        <v>45000</v>
      </c>
      <c r="F107" s="56">
        <v>45000</v>
      </c>
      <c r="G107" s="56"/>
      <c r="H107" s="56"/>
      <c r="I107" s="56"/>
      <c r="J107" s="56"/>
      <c r="K107" s="56"/>
      <c r="L107" s="56"/>
    </row>
    <row r="108" spans="1:12" s="6" customFormat="1" ht="12.75">
      <c r="A108" s="35"/>
      <c r="B108" s="14"/>
      <c r="C108" s="29">
        <v>4300</v>
      </c>
      <c r="D108" s="26" t="s">
        <v>130</v>
      </c>
      <c r="E108" s="56">
        <f t="shared" si="4"/>
        <v>40000</v>
      </c>
      <c r="F108" s="56">
        <v>40000</v>
      </c>
      <c r="G108" s="56"/>
      <c r="H108" s="56"/>
      <c r="I108" s="56"/>
      <c r="J108" s="56"/>
      <c r="K108" s="56"/>
      <c r="L108" s="56"/>
    </row>
    <row r="109" spans="1:12" s="6" customFormat="1" ht="12.75" customHeight="1">
      <c r="A109" s="35"/>
      <c r="B109" s="14"/>
      <c r="C109" s="25"/>
      <c r="D109" s="26"/>
      <c r="E109" s="56"/>
      <c r="F109" s="56"/>
      <c r="G109" s="56"/>
      <c r="H109" s="56"/>
      <c r="I109" s="56"/>
      <c r="J109" s="56"/>
      <c r="K109" s="56"/>
      <c r="L109" s="56"/>
    </row>
    <row r="110" spans="1:12" s="6" customFormat="1" ht="12.75" customHeight="1">
      <c r="A110" s="35"/>
      <c r="B110" s="65">
        <v>75095</v>
      </c>
      <c r="C110" s="95"/>
      <c r="D110" s="96" t="s">
        <v>28</v>
      </c>
      <c r="E110" s="68">
        <f t="shared" si="4"/>
        <v>2000</v>
      </c>
      <c r="F110" s="68">
        <f>SUM(F111)</f>
        <v>2000</v>
      </c>
      <c r="G110" s="56"/>
      <c r="H110" s="56"/>
      <c r="I110" s="56"/>
      <c r="J110" s="56"/>
      <c r="K110" s="56"/>
      <c r="L110" s="56"/>
    </row>
    <row r="111" spans="1:12" s="6" customFormat="1" ht="45" customHeight="1">
      <c r="A111" s="35"/>
      <c r="B111" s="14"/>
      <c r="C111" s="25" t="s">
        <v>156</v>
      </c>
      <c r="D111" s="26" t="s">
        <v>174</v>
      </c>
      <c r="E111" s="56">
        <f t="shared" si="4"/>
        <v>2000</v>
      </c>
      <c r="F111" s="56">
        <v>2000</v>
      </c>
      <c r="G111" s="56"/>
      <c r="H111" s="56"/>
      <c r="I111" s="56"/>
      <c r="J111" s="56"/>
      <c r="K111" s="56"/>
      <c r="L111" s="56"/>
    </row>
    <row r="112" spans="1:12" s="6" customFormat="1" ht="12.75" customHeight="1" thickBot="1">
      <c r="A112" s="48"/>
      <c r="B112" s="43"/>
      <c r="C112" s="44"/>
      <c r="D112" s="45"/>
      <c r="E112" s="57"/>
      <c r="F112" s="57"/>
      <c r="G112" s="57"/>
      <c r="H112" s="57"/>
      <c r="I112" s="57"/>
      <c r="J112" s="57"/>
      <c r="K112" s="57"/>
      <c r="L112" s="57"/>
    </row>
    <row r="113" spans="1:12" s="6" customFormat="1" ht="30.75" customHeight="1">
      <c r="A113" s="102">
        <v>751</v>
      </c>
      <c r="B113" s="98"/>
      <c r="C113" s="99"/>
      <c r="D113" s="104" t="s">
        <v>50</v>
      </c>
      <c r="E113" s="101">
        <f t="shared" si="4"/>
        <v>5016</v>
      </c>
      <c r="F113" s="101">
        <f>SUM(F114)</f>
        <v>5016</v>
      </c>
      <c r="G113" s="58"/>
      <c r="H113" s="58"/>
      <c r="I113" s="58"/>
      <c r="J113" s="59"/>
      <c r="K113" s="59"/>
      <c r="L113" s="59"/>
    </row>
    <row r="114" spans="1:12" s="6" customFormat="1" ht="17.25" customHeight="1">
      <c r="A114" s="32"/>
      <c r="B114" s="65">
        <v>75101</v>
      </c>
      <c r="C114" s="95"/>
      <c r="D114" s="96" t="s">
        <v>51</v>
      </c>
      <c r="E114" s="68">
        <f t="shared" si="4"/>
        <v>5016</v>
      </c>
      <c r="F114" s="68">
        <f>SUM(F115:F116)</f>
        <v>5016</v>
      </c>
      <c r="G114" s="56"/>
      <c r="H114" s="56"/>
      <c r="I114" s="56"/>
      <c r="J114" s="56"/>
      <c r="K114" s="56"/>
      <c r="L114" s="56"/>
    </row>
    <row r="115" spans="1:12" s="6" customFormat="1" ht="17.25" customHeight="1">
      <c r="A115" s="32"/>
      <c r="B115" s="14"/>
      <c r="C115" s="29">
        <v>4210</v>
      </c>
      <c r="D115" s="27" t="s">
        <v>9</v>
      </c>
      <c r="E115" s="56">
        <f t="shared" si="4"/>
        <v>3516</v>
      </c>
      <c r="F115" s="56">
        <v>3516</v>
      </c>
      <c r="G115" s="56"/>
      <c r="H115" s="56"/>
      <c r="I115" s="56"/>
      <c r="J115" s="56"/>
      <c r="K115" s="56"/>
      <c r="L115" s="56"/>
    </row>
    <row r="116" spans="1:12" s="6" customFormat="1" ht="14.25" customHeight="1">
      <c r="A116" s="32"/>
      <c r="B116" s="14"/>
      <c r="C116" s="29">
        <v>4300</v>
      </c>
      <c r="D116" s="27" t="s">
        <v>11</v>
      </c>
      <c r="E116" s="56">
        <f t="shared" si="4"/>
        <v>1500</v>
      </c>
      <c r="F116" s="56">
        <v>1500</v>
      </c>
      <c r="G116" s="56"/>
      <c r="H116" s="56"/>
      <c r="I116" s="56"/>
      <c r="J116" s="56"/>
      <c r="K116" s="56"/>
      <c r="L116" s="56"/>
    </row>
    <row r="117" spans="1:12" s="6" customFormat="1" ht="12" customHeight="1" thickBot="1">
      <c r="A117" s="48"/>
      <c r="B117" s="43"/>
      <c r="C117" s="55"/>
      <c r="D117" s="51"/>
      <c r="E117" s="57"/>
      <c r="F117" s="57"/>
      <c r="G117" s="57"/>
      <c r="H117" s="57"/>
      <c r="I117" s="57"/>
      <c r="J117" s="57"/>
      <c r="K117" s="57"/>
      <c r="L117" s="57"/>
    </row>
    <row r="118" spans="1:12" s="6" customFormat="1" ht="29.25" customHeight="1">
      <c r="A118" s="102">
        <v>754</v>
      </c>
      <c r="B118" s="98"/>
      <c r="C118" s="99"/>
      <c r="D118" s="104" t="s">
        <v>52</v>
      </c>
      <c r="E118" s="101">
        <f t="shared" si="4"/>
        <v>978620</v>
      </c>
      <c r="F118" s="101">
        <f>F119+F140+F143</f>
        <v>928620</v>
      </c>
      <c r="G118" s="101">
        <f>G119+G140+G143</f>
        <v>498400</v>
      </c>
      <c r="H118" s="101">
        <f>H119+H140+H143</f>
        <v>80920</v>
      </c>
      <c r="I118" s="105"/>
      <c r="J118" s="105"/>
      <c r="K118" s="105"/>
      <c r="L118" s="101">
        <f>L119+L140+L143</f>
        <v>50000</v>
      </c>
    </row>
    <row r="119" spans="1:12" s="6" customFormat="1" ht="17.25" customHeight="1">
      <c r="A119" s="32"/>
      <c r="B119" s="65">
        <v>75412</v>
      </c>
      <c r="C119" s="95"/>
      <c r="D119" s="96" t="s">
        <v>53</v>
      </c>
      <c r="E119" s="68">
        <f t="shared" si="4"/>
        <v>213920</v>
      </c>
      <c r="F119" s="68">
        <f>SUM(F120:F138)</f>
        <v>213920</v>
      </c>
      <c r="G119" s="68">
        <f>SUM(G120:G138)</f>
        <v>23400</v>
      </c>
      <c r="H119" s="68">
        <f>SUM(H120:H138)</f>
        <v>4920</v>
      </c>
      <c r="I119" s="56"/>
      <c r="J119" s="56"/>
      <c r="K119" s="56"/>
      <c r="L119" s="56"/>
    </row>
    <row r="120" spans="1:12" s="6" customFormat="1" ht="14.25" customHeight="1">
      <c r="A120" s="32"/>
      <c r="B120" s="14"/>
      <c r="C120" s="25" t="s">
        <v>54</v>
      </c>
      <c r="D120" s="26" t="s">
        <v>43</v>
      </c>
      <c r="E120" s="56">
        <f t="shared" si="4"/>
        <v>10000</v>
      </c>
      <c r="F120" s="56">
        <v>10000</v>
      </c>
      <c r="G120" s="56"/>
      <c r="H120" s="56"/>
      <c r="I120" s="56"/>
      <c r="J120" s="56"/>
      <c r="K120" s="56"/>
      <c r="L120" s="56"/>
    </row>
    <row r="121" spans="1:12" s="6" customFormat="1" ht="14.25" customHeight="1">
      <c r="A121" s="32"/>
      <c r="B121" s="14"/>
      <c r="C121" s="25"/>
      <c r="D121" s="26" t="s">
        <v>55</v>
      </c>
      <c r="E121" s="56"/>
      <c r="F121" s="56"/>
      <c r="G121" s="56"/>
      <c r="H121" s="56"/>
      <c r="I121" s="56"/>
      <c r="J121" s="56"/>
      <c r="K121" s="56"/>
      <c r="L121" s="56"/>
    </row>
    <row r="122" spans="1:12" s="6" customFormat="1" ht="14.25" customHeight="1">
      <c r="A122" s="32"/>
      <c r="B122" s="14"/>
      <c r="C122" s="25" t="s">
        <v>56</v>
      </c>
      <c r="D122" s="26" t="s">
        <v>39</v>
      </c>
      <c r="E122" s="56">
        <f t="shared" si="4"/>
        <v>32000</v>
      </c>
      <c r="F122" s="56">
        <v>32000</v>
      </c>
      <c r="G122" s="56"/>
      <c r="H122" s="56"/>
      <c r="I122" s="56"/>
      <c r="J122" s="56"/>
      <c r="K122" s="56"/>
      <c r="L122" s="56"/>
    </row>
    <row r="123" spans="1:12" s="6" customFormat="1" ht="14.25" customHeight="1">
      <c r="A123" s="32"/>
      <c r="B123" s="14"/>
      <c r="C123" s="25"/>
      <c r="D123" s="26" t="s">
        <v>57</v>
      </c>
      <c r="E123" s="56"/>
      <c r="F123" s="56"/>
      <c r="G123" s="56"/>
      <c r="H123" s="56"/>
      <c r="I123" s="56"/>
      <c r="J123" s="56"/>
      <c r="K123" s="56"/>
      <c r="L123" s="56"/>
    </row>
    <row r="124" spans="1:12" s="6" customFormat="1" ht="13.5" customHeight="1">
      <c r="A124" s="32"/>
      <c r="B124" s="14"/>
      <c r="C124" s="25" t="s">
        <v>58</v>
      </c>
      <c r="D124" s="26" t="s">
        <v>34</v>
      </c>
      <c r="E124" s="56">
        <f t="shared" si="4"/>
        <v>23200</v>
      </c>
      <c r="F124" s="56">
        <v>23200</v>
      </c>
      <c r="G124" s="56">
        <v>23200</v>
      </c>
      <c r="H124" s="56"/>
      <c r="I124" s="56"/>
      <c r="J124" s="56"/>
      <c r="K124" s="56"/>
      <c r="L124" s="56"/>
    </row>
    <row r="125" spans="1:12" s="6" customFormat="1" ht="15" customHeight="1">
      <c r="A125" s="32"/>
      <c r="B125" s="14"/>
      <c r="C125" s="25" t="s">
        <v>59</v>
      </c>
      <c r="D125" s="26" t="s">
        <v>35</v>
      </c>
      <c r="E125" s="56">
        <f t="shared" si="4"/>
        <v>2000</v>
      </c>
      <c r="F125" s="56">
        <v>2000</v>
      </c>
      <c r="G125" s="56">
        <v>200</v>
      </c>
      <c r="H125" s="56"/>
      <c r="I125" s="56"/>
      <c r="J125" s="56"/>
      <c r="K125" s="56"/>
      <c r="L125" s="56"/>
    </row>
    <row r="126" spans="1:12" s="6" customFormat="1" ht="14.25" customHeight="1">
      <c r="A126" s="32"/>
      <c r="B126" s="14"/>
      <c r="C126" s="25" t="s">
        <v>60</v>
      </c>
      <c r="D126" s="26" t="s">
        <v>36</v>
      </c>
      <c r="E126" s="56">
        <f t="shared" si="4"/>
        <v>4300</v>
      </c>
      <c r="F126" s="56">
        <v>4300</v>
      </c>
      <c r="G126" s="56"/>
      <c r="H126" s="56">
        <v>4300</v>
      </c>
      <c r="I126" s="56"/>
      <c r="J126" s="56"/>
      <c r="K126" s="56"/>
      <c r="L126" s="56"/>
    </row>
    <row r="127" spans="1:12" s="6" customFormat="1" ht="14.25" customHeight="1">
      <c r="A127" s="32"/>
      <c r="B127" s="14"/>
      <c r="C127" s="25" t="s">
        <v>61</v>
      </c>
      <c r="D127" s="26" t="s">
        <v>62</v>
      </c>
      <c r="E127" s="56">
        <f t="shared" si="4"/>
        <v>620</v>
      </c>
      <c r="F127" s="56">
        <v>620</v>
      </c>
      <c r="G127" s="56"/>
      <c r="H127" s="56">
        <v>620</v>
      </c>
      <c r="I127" s="56"/>
      <c r="J127" s="56"/>
      <c r="K127" s="56"/>
      <c r="L127" s="56"/>
    </row>
    <row r="128" spans="1:12" s="6" customFormat="1" ht="14.25" customHeight="1">
      <c r="A128" s="32"/>
      <c r="B128" s="14"/>
      <c r="C128" s="25" t="s">
        <v>154</v>
      </c>
      <c r="D128" s="26" t="s">
        <v>153</v>
      </c>
      <c r="E128" s="56">
        <f t="shared" si="4"/>
        <v>3600</v>
      </c>
      <c r="F128" s="56">
        <v>3600</v>
      </c>
      <c r="G128" s="56"/>
      <c r="H128" s="56"/>
      <c r="I128" s="56"/>
      <c r="J128" s="56"/>
      <c r="K128" s="56"/>
      <c r="L128" s="56"/>
    </row>
    <row r="129" spans="1:12" s="6" customFormat="1" ht="18" customHeight="1">
      <c r="A129" s="32"/>
      <c r="B129" s="14"/>
      <c r="C129" s="25" t="s">
        <v>8</v>
      </c>
      <c r="D129" s="26" t="s">
        <v>132</v>
      </c>
      <c r="E129" s="56">
        <f t="shared" si="4"/>
        <v>53800</v>
      </c>
      <c r="F129" s="56">
        <v>53800</v>
      </c>
      <c r="G129" s="56"/>
      <c r="H129" s="56"/>
      <c r="I129" s="56"/>
      <c r="J129" s="56"/>
      <c r="K129" s="56"/>
      <c r="L129" s="56"/>
    </row>
    <row r="130" spans="1:12" s="6" customFormat="1" ht="15" customHeight="1">
      <c r="A130" s="32"/>
      <c r="B130" s="14"/>
      <c r="C130" s="25"/>
      <c r="D130" s="26" t="s">
        <v>137</v>
      </c>
      <c r="E130" s="56"/>
      <c r="F130" s="56"/>
      <c r="G130" s="56"/>
      <c r="H130" s="56"/>
      <c r="I130" s="56"/>
      <c r="J130" s="56"/>
      <c r="K130" s="56"/>
      <c r="L130" s="56"/>
    </row>
    <row r="131" spans="1:12" s="6" customFormat="1" ht="14.25" customHeight="1">
      <c r="A131" s="32"/>
      <c r="B131" s="14"/>
      <c r="C131" s="25" t="s">
        <v>63</v>
      </c>
      <c r="D131" s="26" t="s">
        <v>45</v>
      </c>
      <c r="E131" s="56">
        <f t="shared" si="4"/>
        <v>15800</v>
      </c>
      <c r="F131" s="56">
        <v>15800</v>
      </c>
      <c r="G131" s="56"/>
      <c r="H131" s="56"/>
      <c r="I131" s="56"/>
      <c r="J131" s="56"/>
      <c r="K131" s="56"/>
      <c r="L131" s="56"/>
    </row>
    <row r="132" spans="1:12" s="6" customFormat="1" ht="15.75" customHeight="1">
      <c r="A132" s="32"/>
      <c r="B132" s="14"/>
      <c r="C132" s="25" t="s">
        <v>19</v>
      </c>
      <c r="D132" s="26" t="s">
        <v>134</v>
      </c>
      <c r="E132" s="56">
        <f t="shared" si="4"/>
        <v>47300</v>
      </c>
      <c r="F132" s="56">
        <v>47300</v>
      </c>
      <c r="G132" s="56"/>
      <c r="H132" s="56"/>
      <c r="I132" s="56"/>
      <c r="J132" s="56"/>
      <c r="K132" s="56"/>
      <c r="L132" s="56"/>
    </row>
    <row r="133" spans="1:12" s="6" customFormat="1" ht="15.75" customHeight="1">
      <c r="A133" s="32"/>
      <c r="B133" s="14"/>
      <c r="C133" s="25"/>
      <c r="D133" s="26" t="s">
        <v>138</v>
      </c>
      <c r="E133" s="56"/>
      <c r="F133" s="56"/>
      <c r="G133" s="56"/>
      <c r="H133" s="56"/>
      <c r="I133" s="56"/>
      <c r="J133" s="56"/>
      <c r="K133" s="56"/>
      <c r="L133" s="56"/>
    </row>
    <row r="134" spans="1:12" s="6" customFormat="1" ht="15.75" customHeight="1">
      <c r="A134" s="32"/>
      <c r="B134" s="14"/>
      <c r="C134" s="29">
        <v>4280</v>
      </c>
      <c r="D134" s="28" t="s">
        <v>175</v>
      </c>
      <c r="E134" s="56">
        <f t="shared" si="4"/>
        <v>4500</v>
      </c>
      <c r="F134" s="56">
        <v>4500</v>
      </c>
      <c r="G134" s="56"/>
      <c r="H134" s="56"/>
      <c r="I134" s="56"/>
      <c r="J134" s="56"/>
      <c r="K134" s="56"/>
      <c r="L134" s="56"/>
    </row>
    <row r="135" spans="1:12" s="6" customFormat="1" ht="14.25" customHeight="1">
      <c r="A135" s="32"/>
      <c r="B135" s="14"/>
      <c r="C135" s="29">
        <v>4300</v>
      </c>
      <c r="D135" s="27" t="s">
        <v>11</v>
      </c>
      <c r="E135" s="56">
        <f t="shared" si="4"/>
        <v>2760</v>
      </c>
      <c r="F135" s="56">
        <v>2760</v>
      </c>
      <c r="G135" s="56"/>
      <c r="H135" s="56"/>
      <c r="I135" s="56"/>
      <c r="J135" s="56"/>
      <c r="K135" s="56"/>
      <c r="L135" s="56"/>
    </row>
    <row r="136" spans="1:12" s="6" customFormat="1" ht="14.25" customHeight="1">
      <c r="A136" s="32"/>
      <c r="B136" s="14"/>
      <c r="C136" s="29">
        <v>4410</v>
      </c>
      <c r="D136" s="27" t="s">
        <v>40</v>
      </c>
      <c r="E136" s="56">
        <f t="shared" si="4"/>
        <v>1000</v>
      </c>
      <c r="F136" s="56">
        <v>1000</v>
      </c>
      <c r="G136" s="56"/>
      <c r="H136" s="56"/>
      <c r="I136" s="56"/>
      <c r="J136" s="56"/>
      <c r="K136" s="56"/>
      <c r="L136" s="56"/>
    </row>
    <row r="137" spans="1:12" s="6" customFormat="1" ht="14.25" customHeight="1">
      <c r="A137" s="32"/>
      <c r="B137" s="14"/>
      <c r="C137" s="25" t="s">
        <v>64</v>
      </c>
      <c r="D137" s="26" t="s">
        <v>136</v>
      </c>
      <c r="E137" s="56">
        <f t="shared" si="4"/>
        <v>13040</v>
      </c>
      <c r="F137" s="56">
        <v>13040</v>
      </c>
      <c r="G137" s="56"/>
      <c r="H137" s="56"/>
      <c r="I137" s="56"/>
      <c r="J137" s="56"/>
      <c r="K137" s="56"/>
      <c r="L137" s="56"/>
    </row>
    <row r="138" spans="1:12" s="6" customFormat="1" ht="14.25" customHeight="1">
      <c r="A138" s="32"/>
      <c r="B138" s="14"/>
      <c r="C138" s="25"/>
      <c r="D138" s="26" t="s">
        <v>135</v>
      </c>
      <c r="E138" s="56"/>
      <c r="F138" s="56"/>
      <c r="G138" s="56"/>
      <c r="H138" s="56"/>
      <c r="I138" s="56"/>
      <c r="J138" s="56"/>
      <c r="K138" s="56"/>
      <c r="L138" s="56"/>
    </row>
    <row r="139" spans="1:12" s="6" customFormat="1" ht="15.75" customHeight="1">
      <c r="A139" s="32"/>
      <c r="B139" s="14"/>
      <c r="C139" s="25"/>
      <c r="D139" s="26"/>
      <c r="E139" s="56"/>
      <c r="F139" s="56"/>
      <c r="G139" s="56"/>
      <c r="H139" s="56"/>
      <c r="I139" s="56"/>
      <c r="J139" s="56"/>
      <c r="K139" s="56"/>
      <c r="L139" s="56"/>
    </row>
    <row r="140" spans="1:12" s="6" customFormat="1" ht="12.75">
      <c r="A140" s="32"/>
      <c r="B140" s="65">
        <v>75414</v>
      </c>
      <c r="C140" s="95"/>
      <c r="D140" s="97" t="s">
        <v>65</v>
      </c>
      <c r="E140" s="68">
        <f t="shared" si="4"/>
        <v>1000</v>
      </c>
      <c r="F140" s="68">
        <f>SUM(F141)</f>
        <v>1000</v>
      </c>
      <c r="G140" s="56"/>
      <c r="H140" s="56"/>
      <c r="I140" s="56"/>
      <c r="J140" s="56"/>
      <c r="K140" s="56"/>
      <c r="L140" s="56"/>
    </row>
    <row r="141" spans="1:12" s="6" customFormat="1" ht="15" customHeight="1">
      <c r="A141" s="32"/>
      <c r="B141" s="14"/>
      <c r="C141" s="25" t="s">
        <v>10</v>
      </c>
      <c r="D141" s="26" t="s">
        <v>11</v>
      </c>
      <c r="E141" s="56">
        <f t="shared" si="4"/>
        <v>1000</v>
      </c>
      <c r="F141" s="56">
        <v>1000</v>
      </c>
      <c r="G141" s="56"/>
      <c r="H141" s="56"/>
      <c r="I141" s="56"/>
      <c r="J141" s="56"/>
      <c r="K141" s="56"/>
      <c r="L141" s="56"/>
    </row>
    <row r="142" spans="1:12" s="6" customFormat="1" ht="15" customHeight="1">
      <c r="A142" s="32"/>
      <c r="B142" s="14"/>
      <c r="C142" s="25"/>
      <c r="D142" s="26"/>
      <c r="E142" s="56"/>
      <c r="F142" s="56"/>
      <c r="G142" s="56"/>
      <c r="H142" s="56"/>
      <c r="I142" s="56"/>
      <c r="J142" s="56"/>
      <c r="K142" s="56"/>
      <c r="L142" s="56"/>
    </row>
    <row r="143" spans="1:12" s="6" customFormat="1" ht="12.75">
      <c r="A143" s="32"/>
      <c r="B143" s="65">
        <v>75416</v>
      </c>
      <c r="C143" s="95"/>
      <c r="D143" s="97" t="s">
        <v>66</v>
      </c>
      <c r="E143" s="68">
        <f t="shared" si="4"/>
        <v>763700</v>
      </c>
      <c r="F143" s="68">
        <f>SUM(F144:F163)</f>
        <v>713700</v>
      </c>
      <c r="G143" s="68">
        <f>SUM(G144:G163)</f>
        <v>475000</v>
      </c>
      <c r="H143" s="68">
        <f>SUM(H144:H163)</f>
        <v>76000</v>
      </c>
      <c r="I143" s="56"/>
      <c r="J143" s="56"/>
      <c r="K143" s="56"/>
      <c r="L143" s="56">
        <f>SUM(L144:L163)</f>
        <v>50000</v>
      </c>
    </row>
    <row r="144" spans="1:12" s="6" customFormat="1" ht="12.75">
      <c r="A144" s="32"/>
      <c r="B144" s="14"/>
      <c r="C144" s="25" t="s">
        <v>54</v>
      </c>
      <c r="D144" s="28" t="s">
        <v>67</v>
      </c>
      <c r="E144" s="56">
        <f t="shared" si="4"/>
        <v>20000</v>
      </c>
      <c r="F144" s="56">
        <v>20000</v>
      </c>
      <c r="G144" s="56"/>
      <c r="H144" s="56"/>
      <c r="I144" s="56"/>
      <c r="J144" s="56"/>
      <c r="K144" s="56"/>
      <c r="L144" s="56"/>
    </row>
    <row r="145" spans="1:12" s="6" customFormat="1" ht="12.75">
      <c r="A145" s="32"/>
      <c r="B145" s="14"/>
      <c r="C145" s="25"/>
      <c r="D145" s="27" t="s">
        <v>68</v>
      </c>
      <c r="E145" s="56"/>
      <c r="F145" s="56"/>
      <c r="G145" s="56"/>
      <c r="H145" s="56"/>
      <c r="I145" s="56"/>
      <c r="J145" s="56"/>
      <c r="K145" s="56"/>
      <c r="L145" s="56"/>
    </row>
    <row r="146" spans="1:12" s="6" customFormat="1" ht="12.75">
      <c r="A146" s="32"/>
      <c r="B146" s="14"/>
      <c r="C146" s="25" t="s">
        <v>58</v>
      </c>
      <c r="D146" s="27" t="s">
        <v>34</v>
      </c>
      <c r="E146" s="56">
        <f t="shared" si="4"/>
        <v>450000</v>
      </c>
      <c r="F146" s="56">
        <v>450000</v>
      </c>
      <c r="G146" s="56">
        <v>450000</v>
      </c>
      <c r="H146" s="56"/>
      <c r="I146" s="56"/>
      <c r="J146" s="56"/>
      <c r="K146" s="56"/>
      <c r="L146" s="56"/>
    </row>
    <row r="147" spans="1:12" s="6" customFormat="1" ht="12.75">
      <c r="A147" s="32"/>
      <c r="B147" s="14"/>
      <c r="C147" s="25" t="s">
        <v>59</v>
      </c>
      <c r="D147" s="27" t="s">
        <v>35</v>
      </c>
      <c r="E147" s="56">
        <f t="shared" si="4"/>
        <v>25000</v>
      </c>
      <c r="F147" s="56">
        <v>25000</v>
      </c>
      <c r="G147" s="56">
        <v>25000</v>
      </c>
      <c r="H147" s="56"/>
      <c r="I147" s="56"/>
      <c r="J147" s="56"/>
      <c r="K147" s="56"/>
      <c r="L147" s="56"/>
    </row>
    <row r="148" spans="1:12" s="6" customFormat="1" ht="12.75">
      <c r="A148" s="32"/>
      <c r="B148" s="14"/>
      <c r="C148" s="25" t="s">
        <v>60</v>
      </c>
      <c r="D148" s="27" t="s">
        <v>36</v>
      </c>
      <c r="E148" s="56">
        <f t="shared" si="4"/>
        <v>65000</v>
      </c>
      <c r="F148" s="56">
        <v>65000</v>
      </c>
      <c r="G148" s="56"/>
      <c r="H148" s="56">
        <v>65000</v>
      </c>
      <c r="I148" s="56"/>
      <c r="J148" s="56"/>
      <c r="K148" s="56"/>
      <c r="L148" s="56"/>
    </row>
    <row r="149" spans="1:12" s="6" customFormat="1" ht="12.75">
      <c r="A149" s="32"/>
      <c r="B149" s="14"/>
      <c r="C149" s="25" t="s">
        <v>61</v>
      </c>
      <c r="D149" s="27" t="s">
        <v>62</v>
      </c>
      <c r="E149" s="56">
        <f t="shared" si="4"/>
        <v>11000</v>
      </c>
      <c r="F149" s="56">
        <v>11000</v>
      </c>
      <c r="G149" s="56"/>
      <c r="H149" s="56">
        <v>11000</v>
      </c>
      <c r="I149" s="56"/>
      <c r="J149" s="56"/>
      <c r="K149" s="56"/>
      <c r="L149" s="56"/>
    </row>
    <row r="150" spans="1:12" s="6" customFormat="1" ht="12.75">
      <c r="A150" s="32"/>
      <c r="B150" s="14"/>
      <c r="C150" s="25" t="s">
        <v>8</v>
      </c>
      <c r="D150" s="28" t="s">
        <v>132</v>
      </c>
      <c r="E150" s="56">
        <f aca="true" t="shared" si="5" ref="E150:E216">F150+L150</f>
        <v>28000</v>
      </c>
      <c r="F150" s="56">
        <v>28000</v>
      </c>
      <c r="G150" s="56"/>
      <c r="H150" s="56"/>
      <c r="I150" s="56"/>
      <c r="J150" s="56"/>
      <c r="K150" s="56"/>
      <c r="L150" s="56"/>
    </row>
    <row r="151" spans="1:12" s="6" customFormat="1" ht="12.75">
      <c r="A151" s="32"/>
      <c r="B151" s="14"/>
      <c r="C151" s="25"/>
      <c r="D151" s="28" t="s">
        <v>139</v>
      </c>
      <c r="E151" s="56"/>
      <c r="F151" s="56"/>
      <c r="G151" s="56"/>
      <c r="H151" s="56"/>
      <c r="I151" s="56"/>
      <c r="J151" s="56"/>
      <c r="K151" s="56"/>
      <c r="L151" s="56"/>
    </row>
    <row r="152" spans="1:12" s="6" customFormat="1" ht="12.75">
      <c r="A152" s="32"/>
      <c r="B152" s="14"/>
      <c r="C152" s="25" t="s">
        <v>19</v>
      </c>
      <c r="D152" s="28" t="s">
        <v>134</v>
      </c>
      <c r="E152" s="56">
        <f t="shared" si="5"/>
        <v>3500</v>
      </c>
      <c r="F152" s="56">
        <v>3500</v>
      </c>
      <c r="G152" s="56"/>
      <c r="H152" s="56"/>
      <c r="I152" s="56"/>
      <c r="J152" s="56"/>
      <c r="K152" s="56"/>
      <c r="L152" s="56"/>
    </row>
    <row r="153" spans="1:12" s="6" customFormat="1" ht="12.75">
      <c r="A153" s="32"/>
      <c r="B153" s="14"/>
      <c r="C153" s="25"/>
      <c r="D153" s="28" t="s">
        <v>140</v>
      </c>
      <c r="E153" s="56"/>
      <c r="F153" s="56"/>
      <c r="G153" s="56"/>
      <c r="H153" s="56"/>
      <c r="I153" s="56"/>
      <c r="J153" s="56"/>
      <c r="K153" s="56"/>
      <c r="L153" s="56"/>
    </row>
    <row r="154" spans="1:12" s="6" customFormat="1" ht="12.75">
      <c r="A154" s="32"/>
      <c r="B154" s="14"/>
      <c r="C154" s="25" t="s">
        <v>176</v>
      </c>
      <c r="D154" s="28" t="s">
        <v>175</v>
      </c>
      <c r="E154" s="56">
        <f t="shared" si="5"/>
        <v>1000</v>
      </c>
      <c r="F154" s="56">
        <v>1000</v>
      </c>
      <c r="G154" s="56"/>
      <c r="H154" s="56"/>
      <c r="I154" s="56"/>
      <c r="J154" s="56"/>
      <c r="K154" s="56"/>
      <c r="L154" s="56"/>
    </row>
    <row r="155" spans="1:12" s="6" customFormat="1" ht="12.75">
      <c r="A155" s="32"/>
      <c r="B155" s="14"/>
      <c r="C155" s="25" t="s">
        <v>10</v>
      </c>
      <c r="D155" s="27" t="s">
        <v>11</v>
      </c>
      <c r="E155" s="56">
        <f t="shared" si="5"/>
        <v>70000</v>
      </c>
      <c r="F155" s="56">
        <v>70000</v>
      </c>
      <c r="G155" s="56"/>
      <c r="H155" s="56"/>
      <c r="I155" s="56"/>
      <c r="J155" s="56"/>
      <c r="K155" s="56"/>
      <c r="L155" s="56"/>
    </row>
    <row r="156" spans="1:12" s="6" customFormat="1" ht="12.75">
      <c r="A156" s="32"/>
      <c r="B156" s="14"/>
      <c r="C156" s="25"/>
      <c r="D156" s="28" t="s">
        <v>203</v>
      </c>
      <c r="E156" s="56"/>
      <c r="F156" s="56"/>
      <c r="G156" s="56"/>
      <c r="H156" s="56"/>
      <c r="I156" s="56"/>
      <c r="J156" s="56"/>
      <c r="K156" s="56"/>
      <c r="L156" s="56"/>
    </row>
    <row r="157" spans="1:12" s="6" customFormat="1" ht="12.75">
      <c r="A157" s="32"/>
      <c r="B157" s="14"/>
      <c r="C157" s="29">
        <v>4350</v>
      </c>
      <c r="D157" s="26" t="s">
        <v>165</v>
      </c>
      <c r="E157" s="56">
        <f t="shared" si="5"/>
        <v>1200</v>
      </c>
      <c r="F157" s="56">
        <v>1200</v>
      </c>
      <c r="G157" s="56"/>
      <c r="H157" s="56"/>
      <c r="I157" s="56"/>
      <c r="J157" s="56"/>
      <c r="K157" s="56"/>
      <c r="L157" s="56"/>
    </row>
    <row r="158" spans="1:12" s="6" customFormat="1" ht="25.5">
      <c r="A158" s="32"/>
      <c r="B158" s="14"/>
      <c r="C158" s="25" t="s">
        <v>185</v>
      </c>
      <c r="D158" s="26" t="s">
        <v>186</v>
      </c>
      <c r="E158" s="56">
        <f t="shared" si="5"/>
        <v>10000</v>
      </c>
      <c r="F158" s="56">
        <v>10000</v>
      </c>
      <c r="G158" s="56"/>
      <c r="H158" s="56"/>
      <c r="I158" s="56"/>
      <c r="J158" s="56"/>
      <c r="K158" s="56"/>
      <c r="L158" s="56"/>
    </row>
    <row r="159" spans="1:12" s="6" customFormat="1" ht="25.5">
      <c r="A159" s="32"/>
      <c r="B159" s="14"/>
      <c r="C159" s="25" t="s">
        <v>177</v>
      </c>
      <c r="D159" s="26" t="s">
        <v>178</v>
      </c>
      <c r="E159" s="56">
        <f t="shared" si="5"/>
        <v>8000</v>
      </c>
      <c r="F159" s="56">
        <v>8000</v>
      </c>
      <c r="G159" s="56"/>
      <c r="H159" s="56"/>
      <c r="I159" s="56"/>
      <c r="J159" s="56"/>
      <c r="K159" s="56"/>
      <c r="L159" s="56"/>
    </row>
    <row r="160" spans="1:12" s="6" customFormat="1" ht="12.75">
      <c r="A160" s="32"/>
      <c r="B160" s="14"/>
      <c r="C160" s="30" t="s">
        <v>183</v>
      </c>
      <c r="D160" s="26" t="s">
        <v>184</v>
      </c>
      <c r="E160" s="56">
        <f t="shared" si="5"/>
        <v>15000</v>
      </c>
      <c r="F160" s="56">
        <v>15000</v>
      </c>
      <c r="G160" s="56"/>
      <c r="H160" s="56"/>
      <c r="I160" s="56"/>
      <c r="J160" s="56"/>
      <c r="K160" s="56"/>
      <c r="L160" s="56"/>
    </row>
    <row r="161" spans="1:12" s="6" customFormat="1" ht="12.75">
      <c r="A161" s="32"/>
      <c r="B161" s="14"/>
      <c r="C161" s="29">
        <v>4410</v>
      </c>
      <c r="D161" s="27" t="s">
        <v>40</v>
      </c>
      <c r="E161" s="56">
        <f t="shared" si="5"/>
        <v>3500</v>
      </c>
      <c r="F161" s="56">
        <v>3500</v>
      </c>
      <c r="G161" s="56"/>
      <c r="H161" s="56"/>
      <c r="I161" s="56"/>
      <c r="J161" s="56"/>
      <c r="K161" s="56"/>
      <c r="L161" s="56"/>
    </row>
    <row r="162" spans="1:12" s="6" customFormat="1" ht="12.75">
      <c r="A162" s="32"/>
      <c r="B162" s="14"/>
      <c r="C162" s="25" t="s">
        <v>64</v>
      </c>
      <c r="D162" s="27" t="s">
        <v>144</v>
      </c>
      <c r="E162" s="56">
        <f t="shared" si="5"/>
        <v>2500</v>
      </c>
      <c r="F162" s="56">
        <v>2500</v>
      </c>
      <c r="G162" s="56"/>
      <c r="H162" s="56"/>
      <c r="I162" s="56"/>
      <c r="J162" s="56"/>
      <c r="K162" s="56"/>
      <c r="L162" s="56"/>
    </row>
    <row r="163" spans="1:12" s="6" customFormat="1" ht="12.75">
      <c r="A163" s="35"/>
      <c r="B163" s="82"/>
      <c r="C163" s="25" t="s">
        <v>26</v>
      </c>
      <c r="D163" s="26" t="s">
        <v>47</v>
      </c>
      <c r="E163" s="60">
        <f t="shared" si="5"/>
        <v>50000</v>
      </c>
      <c r="F163" s="60"/>
      <c r="G163" s="60"/>
      <c r="H163" s="60"/>
      <c r="I163" s="60"/>
      <c r="J163" s="60"/>
      <c r="K163" s="60"/>
      <c r="L163" s="60">
        <v>50000</v>
      </c>
    </row>
    <row r="164" spans="1:12" s="6" customFormat="1" ht="13.5" thickBot="1">
      <c r="A164" s="48"/>
      <c r="B164" s="43"/>
      <c r="C164" s="55"/>
      <c r="D164" s="51"/>
      <c r="E164" s="57"/>
      <c r="F164" s="57"/>
      <c r="G164" s="57"/>
      <c r="H164" s="57"/>
      <c r="I164" s="57"/>
      <c r="J164" s="57"/>
      <c r="K164" s="57"/>
      <c r="L164" s="57"/>
    </row>
    <row r="165" spans="1:12" s="6" customFormat="1" ht="12.75">
      <c r="A165" s="36"/>
      <c r="B165" s="38"/>
      <c r="C165" s="52"/>
      <c r="D165" s="41"/>
      <c r="E165" s="59"/>
      <c r="F165" s="59"/>
      <c r="G165" s="59"/>
      <c r="H165" s="59"/>
      <c r="I165" s="59"/>
      <c r="J165" s="59"/>
      <c r="K165" s="59"/>
      <c r="L165" s="59"/>
    </row>
    <row r="166" spans="1:12" s="6" customFormat="1" ht="45">
      <c r="A166" s="106">
        <v>756</v>
      </c>
      <c r="B166" s="107"/>
      <c r="C166" s="108"/>
      <c r="D166" s="109" t="s">
        <v>155</v>
      </c>
      <c r="E166" s="110">
        <f t="shared" si="5"/>
        <v>75000</v>
      </c>
      <c r="F166" s="110">
        <f>SUM(F167)</f>
        <v>75000</v>
      </c>
      <c r="G166" s="68"/>
      <c r="H166" s="68"/>
      <c r="I166" s="68"/>
      <c r="J166" s="56"/>
      <c r="K166" s="56"/>
      <c r="L166" s="56"/>
    </row>
    <row r="167" spans="1:12" s="6" customFormat="1" ht="25.5">
      <c r="A167" s="35"/>
      <c r="B167" s="111">
        <v>75647</v>
      </c>
      <c r="C167" s="112"/>
      <c r="D167" s="67" t="s">
        <v>142</v>
      </c>
      <c r="E167" s="68">
        <f t="shared" si="5"/>
        <v>75000</v>
      </c>
      <c r="F167" s="68">
        <f>SUM(F168:F170)</f>
        <v>75000</v>
      </c>
      <c r="G167" s="56"/>
      <c r="H167" s="56"/>
      <c r="I167" s="56"/>
      <c r="J167" s="56"/>
      <c r="K167" s="56"/>
      <c r="L167" s="56"/>
    </row>
    <row r="168" spans="1:12" s="6" customFormat="1" ht="12.75">
      <c r="A168" s="35"/>
      <c r="B168" s="14"/>
      <c r="C168" s="25" t="s">
        <v>48</v>
      </c>
      <c r="D168" s="26" t="s">
        <v>49</v>
      </c>
      <c r="E168" s="56">
        <f t="shared" si="5"/>
        <v>60000</v>
      </c>
      <c r="F168" s="56">
        <v>60000</v>
      </c>
      <c r="G168" s="56"/>
      <c r="H168" s="56"/>
      <c r="I168" s="56"/>
      <c r="J168" s="56"/>
      <c r="K168" s="56"/>
      <c r="L168" s="56"/>
    </row>
    <row r="169" spans="1:12" s="6" customFormat="1" ht="12.75">
      <c r="A169" s="35"/>
      <c r="B169" s="14"/>
      <c r="C169" s="25" t="s">
        <v>8</v>
      </c>
      <c r="D169" s="28" t="s">
        <v>132</v>
      </c>
      <c r="E169" s="56">
        <f t="shared" si="5"/>
        <v>10000</v>
      </c>
      <c r="F169" s="56">
        <v>10000</v>
      </c>
      <c r="G169" s="56"/>
      <c r="H169" s="56"/>
      <c r="I169" s="56"/>
      <c r="J169" s="56"/>
      <c r="K169" s="56"/>
      <c r="L169" s="56"/>
    </row>
    <row r="170" spans="1:12" s="6" customFormat="1" ht="12.75">
      <c r="A170" s="35"/>
      <c r="B170" s="14"/>
      <c r="C170" s="25" t="s">
        <v>10</v>
      </c>
      <c r="D170" s="27" t="s">
        <v>11</v>
      </c>
      <c r="E170" s="56">
        <f t="shared" si="5"/>
        <v>5000</v>
      </c>
      <c r="F170" s="56">
        <v>5000</v>
      </c>
      <c r="G170" s="56"/>
      <c r="H170" s="56"/>
      <c r="I170" s="56"/>
      <c r="J170" s="56"/>
      <c r="K170" s="56"/>
      <c r="L170" s="56"/>
    </row>
    <row r="171" spans="1:12" s="6" customFormat="1" ht="12.75">
      <c r="A171" s="35"/>
      <c r="B171" s="14"/>
      <c r="C171" s="25"/>
      <c r="D171" s="26"/>
      <c r="E171" s="56"/>
      <c r="F171" s="56"/>
      <c r="G171" s="56"/>
      <c r="H171" s="56"/>
      <c r="I171" s="56"/>
      <c r="J171" s="56"/>
      <c r="K171" s="56"/>
      <c r="L171" s="56"/>
    </row>
    <row r="172" spans="1:12" s="6" customFormat="1" ht="13.5" thickBot="1">
      <c r="A172" s="48"/>
      <c r="B172" s="43"/>
      <c r="C172" s="44"/>
      <c r="D172" s="51"/>
      <c r="E172" s="57"/>
      <c r="F172" s="57"/>
      <c r="G172" s="57"/>
      <c r="H172" s="57"/>
      <c r="I172" s="57"/>
      <c r="J172" s="57"/>
      <c r="K172" s="57"/>
      <c r="L172" s="57"/>
    </row>
    <row r="173" spans="1:12" s="6" customFormat="1" ht="23.25" customHeight="1">
      <c r="A173" s="102">
        <v>757</v>
      </c>
      <c r="B173" s="98"/>
      <c r="C173" s="99"/>
      <c r="D173" s="104" t="s">
        <v>69</v>
      </c>
      <c r="E173" s="101">
        <f t="shared" si="5"/>
        <v>808000</v>
      </c>
      <c r="F173" s="101">
        <f>F174+F177</f>
        <v>808000</v>
      </c>
      <c r="G173" s="101"/>
      <c r="H173" s="101"/>
      <c r="I173" s="101"/>
      <c r="J173" s="101">
        <f>J174+J177</f>
        <v>700000</v>
      </c>
      <c r="K173" s="101">
        <f>K174+K177</f>
        <v>108000</v>
      </c>
      <c r="L173" s="101">
        <f>L174+L177</f>
        <v>0</v>
      </c>
    </row>
    <row r="174" spans="1:12" s="6" customFormat="1" ht="25.5">
      <c r="A174" s="40"/>
      <c r="B174" s="113">
        <v>75702</v>
      </c>
      <c r="C174" s="114"/>
      <c r="D174" s="96" t="s">
        <v>70</v>
      </c>
      <c r="E174" s="68">
        <f t="shared" si="5"/>
        <v>700000</v>
      </c>
      <c r="F174" s="68">
        <f>SUM(F175)</f>
        <v>700000</v>
      </c>
      <c r="G174" s="68"/>
      <c r="H174" s="68"/>
      <c r="I174" s="68"/>
      <c r="J174" s="68">
        <f>SUM(J175)</f>
        <v>700000</v>
      </c>
      <c r="K174" s="68"/>
      <c r="L174" s="56"/>
    </row>
    <row r="175" spans="1:12" s="6" customFormat="1" ht="25.5">
      <c r="A175" s="32"/>
      <c r="B175" s="14"/>
      <c r="C175" s="25" t="s">
        <v>71</v>
      </c>
      <c r="D175" s="26" t="s">
        <v>72</v>
      </c>
      <c r="E175" s="56">
        <f t="shared" si="5"/>
        <v>700000</v>
      </c>
      <c r="F175" s="56">
        <v>700000</v>
      </c>
      <c r="G175" s="56"/>
      <c r="H175" s="56"/>
      <c r="I175" s="56"/>
      <c r="J175" s="56">
        <v>700000</v>
      </c>
      <c r="K175" s="56"/>
      <c r="L175" s="56"/>
    </row>
    <row r="176" spans="1:12" s="6" customFormat="1" ht="12.75">
      <c r="A176" s="32"/>
      <c r="B176" s="14"/>
      <c r="C176" s="25"/>
      <c r="D176" s="26"/>
      <c r="E176" s="56"/>
      <c r="F176" s="56"/>
      <c r="G176" s="56"/>
      <c r="H176" s="56"/>
      <c r="I176" s="56"/>
      <c r="J176" s="56"/>
      <c r="K176" s="56"/>
      <c r="L176" s="56"/>
    </row>
    <row r="177" spans="1:12" s="6" customFormat="1" ht="25.5">
      <c r="A177" s="32"/>
      <c r="B177" s="65">
        <v>75704</v>
      </c>
      <c r="C177" s="95"/>
      <c r="D177" s="96" t="s">
        <v>73</v>
      </c>
      <c r="E177" s="68">
        <f t="shared" si="5"/>
        <v>108000</v>
      </c>
      <c r="F177" s="68">
        <f>SUM(F178)</f>
        <v>108000</v>
      </c>
      <c r="G177" s="68"/>
      <c r="H177" s="68"/>
      <c r="I177" s="68"/>
      <c r="J177" s="68"/>
      <c r="K177" s="68">
        <f>SUM(K178)</f>
        <v>108000</v>
      </c>
      <c r="L177" s="56"/>
    </row>
    <row r="178" spans="1:12" s="6" customFormat="1" ht="12.75">
      <c r="A178" s="32"/>
      <c r="B178" s="14"/>
      <c r="C178" s="25" t="s">
        <v>74</v>
      </c>
      <c r="D178" s="26" t="s">
        <v>75</v>
      </c>
      <c r="E178" s="56">
        <f t="shared" si="5"/>
        <v>108000</v>
      </c>
      <c r="F178" s="56">
        <v>108000</v>
      </c>
      <c r="G178" s="56"/>
      <c r="H178" s="56"/>
      <c r="I178" s="56"/>
      <c r="J178" s="56"/>
      <c r="K178" s="56">
        <v>108000</v>
      </c>
      <c r="L178" s="56"/>
    </row>
    <row r="179" spans="1:12" s="6" customFormat="1" ht="12.75">
      <c r="A179" s="32"/>
      <c r="B179" s="14"/>
      <c r="C179" s="25"/>
      <c r="D179" s="26" t="s">
        <v>76</v>
      </c>
      <c r="E179" s="56"/>
      <c r="F179" s="56"/>
      <c r="G179" s="56"/>
      <c r="H179" s="56"/>
      <c r="I179" s="56"/>
      <c r="J179" s="56"/>
      <c r="K179" s="56"/>
      <c r="L179" s="56"/>
    </row>
    <row r="180" spans="1:12" s="6" customFormat="1" ht="13.5" customHeight="1" thickBot="1">
      <c r="A180" s="61"/>
      <c r="B180" s="62"/>
      <c r="C180" s="63"/>
      <c r="D180" s="45"/>
      <c r="E180" s="57"/>
      <c r="F180" s="57"/>
      <c r="G180" s="57"/>
      <c r="H180" s="57"/>
      <c r="I180" s="57"/>
      <c r="J180" s="57"/>
      <c r="K180" s="57"/>
      <c r="L180" s="57"/>
    </row>
    <row r="181" spans="1:12" s="6" customFormat="1" ht="26.25" customHeight="1">
      <c r="A181" s="102">
        <v>758</v>
      </c>
      <c r="B181" s="98"/>
      <c r="C181" s="99"/>
      <c r="D181" s="100" t="s">
        <v>77</v>
      </c>
      <c r="E181" s="101">
        <f t="shared" si="5"/>
        <v>600000</v>
      </c>
      <c r="F181" s="101">
        <f>SUM(F182)</f>
        <v>600000</v>
      </c>
      <c r="G181" s="58"/>
      <c r="H181" s="58"/>
      <c r="I181" s="58"/>
      <c r="J181" s="59"/>
      <c r="K181" s="59"/>
      <c r="L181" s="59"/>
    </row>
    <row r="182" spans="1:12" s="6" customFormat="1" ht="12.75">
      <c r="A182" s="32"/>
      <c r="B182" s="65">
        <v>75818</v>
      </c>
      <c r="C182" s="95"/>
      <c r="D182" s="97" t="s">
        <v>78</v>
      </c>
      <c r="E182" s="68">
        <f t="shared" si="5"/>
        <v>600000</v>
      </c>
      <c r="F182" s="68">
        <f>SUM(F183)</f>
        <v>600000</v>
      </c>
      <c r="G182" s="56"/>
      <c r="H182" s="56"/>
      <c r="I182" s="56"/>
      <c r="J182" s="56"/>
      <c r="K182" s="56"/>
      <c r="L182" s="56"/>
    </row>
    <row r="183" spans="1:12" s="6" customFormat="1" ht="12.75">
      <c r="A183" s="32"/>
      <c r="B183" s="14"/>
      <c r="C183" s="25" t="s">
        <v>79</v>
      </c>
      <c r="D183" s="27" t="s">
        <v>80</v>
      </c>
      <c r="E183" s="56">
        <f t="shared" si="5"/>
        <v>600000</v>
      </c>
      <c r="F183" s="56">
        <v>600000</v>
      </c>
      <c r="G183" s="56"/>
      <c r="H183" s="56"/>
      <c r="I183" s="56"/>
      <c r="J183" s="56"/>
      <c r="K183" s="56"/>
      <c r="L183" s="56"/>
    </row>
    <row r="184" spans="1:12" s="6" customFormat="1" ht="12.75">
      <c r="A184" s="32"/>
      <c r="B184" s="14"/>
      <c r="C184" s="25"/>
      <c r="D184" s="27" t="s">
        <v>145</v>
      </c>
      <c r="E184" s="56"/>
      <c r="F184" s="56"/>
      <c r="G184" s="56"/>
      <c r="H184" s="56"/>
      <c r="I184" s="56"/>
      <c r="J184" s="56"/>
      <c r="K184" s="56"/>
      <c r="L184" s="56"/>
    </row>
    <row r="185" spans="1:12" s="6" customFormat="1" ht="12.75">
      <c r="A185" s="35"/>
      <c r="B185" s="82"/>
      <c r="C185" s="83"/>
      <c r="D185" s="84" t="s">
        <v>204</v>
      </c>
      <c r="E185" s="60"/>
      <c r="F185" s="60"/>
      <c r="G185" s="60"/>
      <c r="H185" s="60"/>
      <c r="I185" s="60"/>
      <c r="J185" s="60"/>
      <c r="K185" s="60"/>
      <c r="L185" s="60"/>
    </row>
    <row r="186" spans="1:12" s="6" customFormat="1" ht="13.5" thickBot="1">
      <c r="A186" s="48"/>
      <c r="B186" s="43"/>
      <c r="C186" s="64"/>
      <c r="D186" s="51"/>
      <c r="E186" s="57"/>
      <c r="F186" s="57"/>
      <c r="G186" s="57"/>
      <c r="H186" s="57"/>
      <c r="I186" s="57"/>
      <c r="J186" s="57"/>
      <c r="K186" s="57"/>
      <c r="L186" s="57"/>
    </row>
    <row r="187" spans="1:12" s="6" customFormat="1" ht="25.5" customHeight="1">
      <c r="A187" s="102">
        <v>801</v>
      </c>
      <c r="B187" s="102"/>
      <c r="C187" s="115"/>
      <c r="D187" s="100" t="s">
        <v>81</v>
      </c>
      <c r="E187" s="101">
        <f t="shared" si="5"/>
        <v>26336971</v>
      </c>
      <c r="F187" s="101">
        <f>F188+F214+F225+F245+F269+F279+F300+F303+F306</f>
        <v>26023971</v>
      </c>
      <c r="G187" s="101">
        <f>G188+G214+G225+G245+G269+G279+G300+G303+G306</f>
        <v>6208291</v>
      </c>
      <c r="H187" s="101">
        <f>H188+H214+H225+H245+H269+H279+H300+H303+H306</f>
        <v>1222165</v>
      </c>
      <c r="I187" s="101">
        <f>I188+I214+I225+I245+I269+I279+I300+I303+I306</f>
        <v>16230660</v>
      </c>
      <c r="J187" s="101"/>
      <c r="K187" s="105"/>
      <c r="L187" s="101">
        <f>L188+L214+L225+L245+L269+L279+L300+L303+L306</f>
        <v>313000</v>
      </c>
    </row>
    <row r="188" spans="1:12" s="6" customFormat="1" ht="15.75" customHeight="1">
      <c r="A188" s="32"/>
      <c r="B188" s="116">
        <v>80101</v>
      </c>
      <c r="C188" s="117"/>
      <c r="D188" s="97" t="s">
        <v>82</v>
      </c>
      <c r="E188" s="68">
        <f t="shared" si="5"/>
        <v>13195311</v>
      </c>
      <c r="F188" s="68">
        <f>SUM(F189:F212)</f>
        <v>13007311</v>
      </c>
      <c r="G188" s="68">
        <f>SUM(G189:G212)</f>
        <v>3614056</v>
      </c>
      <c r="H188" s="68">
        <f>SUM(H189:H212)</f>
        <v>710000</v>
      </c>
      <c r="I188" s="68">
        <f>SUM(I189:I212)</f>
        <v>7573817</v>
      </c>
      <c r="J188" s="68"/>
      <c r="K188" s="68"/>
      <c r="L188" s="68">
        <f>SUM(L189:L212)</f>
        <v>188000</v>
      </c>
    </row>
    <row r="189" spans="1:12" s="6" customFormat="1" ht="24.75" customHeight="1">
      <c r="A189" s="32"/>
      <c r="B189" s="32"/>
      <c r="C189" s="29">
        <v>2510</v>
      </c>
      <c r="D189" s="28" t="s">
        <v>125</v>
      </c>
      <c r="E189" s="56">
        <f t="shared" si="5"/>
        <v>7573817</v>
      </c>
      <c r="F189" s="56">
        <v>7573817</v>
      </c>
      <c r="G189" s="56"/>
      <c r="H189" s="56"/>
      <c r="I189" s="56">
        <v>7573817</v>
      </c>
      <c r="J189" s="56"/>
      <c r="K189" s="56"/>
      <c r="L189" s="56"/>
    </row>
    <row r="190" spans="1:12" s="6" customFormat="1" ht="12.75">
      <c r="A190" s="32"/>
      <c r="B190" s="32"/>
      <c r="C190" s="25" t="s">
        <v>54</v>
      </c>
      <c r="D190" s="28" t="s">
        <v>83</v>
      </c>
      <c r="E190" s="56">
        <f t="shared" si="5"/>
        <v>241500</v>
      </c>
      <c r="F190" s="56">
        <v>241500</v>
      </c>
      <c r="G190" s="56"/>
      <c r="H190" s="56"/>
      <c r="I190" s="56"/>
      <c r="J190" s="56"/>
      <c r="K190" s="56"/>
      <c r="L190" s="56"/>
    </row>
    <row r="191" spans="1:12" s="6" customFormat="1" ht="12.75">
      <c r="A191" s="32"/>
      <c r="B191" s="32"/>
      <c r="C191" s="8" t="s">
        <v>188</v>
      </c>
      <c r="D191" s="9" t="s">
        <v>189</v>
      </c>
      <c r="E191" s="56">
        <f t="shared" si="5"/>
        <v>10000</v>
      </c>
      <c r="F191" s="56">
        <v>10000</v>
      </c>
      <c r="G191" s="56"/>
      <c r="H191" s="56"/>
      <c r="I191" s="56"/>
      <c r="J191" s="56"/>
      <c r="K191" s="56"/>
      <c r="L191" s="56"/>
    </row>
    <row r="192" spans="1:12" s="6" customFormat="1" ht="12.75">
      <c r="A192" s="32"/>
      <c r="B192" s="32"/>
      <c r="C192" s="25" t="s">
        <v>58</v>
      </c>
      <c r="D192" s="27" t="s">
        <v>34</v>
      </c>
      <c r="E192" s="56">
        <f t="shared" si="5"/>
        <v>3337850</v>
      </c>
      <c r="F192" s="56">
        <f>3425150-30000-27500-19800-10000</f>
        <v>3337850</v>
      </c>
      <c r="G192" s="56">
        <v>3337850</v>
      </c>
      <c r="H192" s="56"/>
      <c r="I192" s="56"/>
      <c r="J192" s="56"/>
      <c r="K192" s="56"/>
      <c r="L192" s="56"/>
    </row>
    <row r="193" spans="1:12" s="6" customFormat="1" ht="12.75">
      <c r="A193" s="32"/>
      <c r="B193" s="32"/>
      <c r="C193" s="25" t="s">
        <v>59</v>
      </c>
      <c r="D193" s="27" t="s">
        <v>35</v>
      </c>
      <c r="E193" s="56">
        <f t="shared" si="5"/>
        <v>263706</v>
      </c>
      <c r="F193" s="56">
        <v>263706</v>
      </c>
      <c r="G193" s="56">
        <v>263706</v>
      </c>
      <c r="H193" s="56"/>
      <c r="I193" s="56"/>
      <c r="J193" s="56"/>
      <c r="K193" s="56"/>
      <c r="L193" s="56"/>
    </row>
    <row r="194" spans="1:12" s="6" customFormat="1" ht="12.75">
      <c r="A194" s="32"/>
      <c r="B194" s="32"/>
      <c r="C194" s="25" t="s">
        <v>60</v>
      </c>
      <c r="D194" s="27" t="s">
        <v>36</v>
      </c>
      <c r="E194" s="56">
        <f t="shared" si="5"/>
        <v>620000</v>
      </c>
      <c r="F194" s="56">
        <v>620000</v>
      </c>
      <c r="G194" s="56"/>
      <c r="H194" s="56">
        <v>620000</v>
      </c>
      <c r="I194" s="56"/>
      <c r="J194" s="56"/>
      <c r="K194" s="56"/>
      <c r="L194" s="56"/>
    </row>
    <row r="195" spans="1:12" s="6" customFormat="1" ht="12.75">
      <c r="A195" s="32"/>
      <c r="B195" s="32"/>
      <c r="C195" s="25" t="s">
        <v>61</v>
      </c>
      <c r="D195" s="27" t="s">
        <v>62</v>
      </c>
      <c r="E195" s="56">
        <f t="shared" si="5"/>
        <v>90000</v>
      </c>
      <c r="F195" s="56">
        <v>90000</v>
      </c>
      <c r="G195" s="56"/>
      <c r="H195" s="56">
        <v>90000</v>
      </c>
      <c r="I195" s="56"/>
      <c r="J195" s="56"/>
      <c r="K195" s="56"/>
      <c r="L195" s="56"/>
    </row>
    <row r="196" spans="1:12" s="6" customFormat="1" ht="12.75">
      <c r="A196" s="32"/>
      <c r="B196" s="32"/>
      <c r="C196" s="29">
        <v>4140</v>
      </c>
      <c r="D196" s="28" t="s">
        <v>44</v>
      </c>
      <c r="E196" s="56">
        <f t="shared" si="5"/>
        <v>4200</v>
      </c>
      <c r="F196" s="56">
        <v>4200</v>
      </c>
      <c r="G196" s="56"/>
      <c r="H196" s="56"/>
      <c r="I196" s="56"/>
      <c r="J196" s="56"/>
      <c r="K196" s="56"/>
      <c r="L196" s="56"/>
    </row>
    <row r="197" spans="1:12" s="6" customFormat="1" ht="12.75">
      <c r="A197" s="32"/>
      <c r="B197" s="32"/>
      <c r="C197" s="29">
        <v>4170</v>
      </c>
      <c r="D197" s="28" t="s">
        <v>153</v>
      </c>
      <c r="E197" s="56">
        <f t="shared" si="5"/>
        <v>12500</v>
      </c>
      <c r="F197" s="56">
        <v>12500</v>
      </c>
      <c r="G197" s="56">
        <v>12500</v>
      </c>
      <c r="H197" s="56"/>
      <c r="I197" s="56"/>
      <c r="J197" s="56"/>
      <c r="K197" s="56"/>
      <c r="L197" s="56"/>
    </row>
    <row r="198" spans="1:12" s="6" customFormat="1" ht="12.75">
      <c r="A198" s="32"/>
      <c r="B198" s="32"/>
      <c r="C198" s="25" t="s">
        <v>8</v>
      </c>
      <c r="D198" s="27" t="s">
        <v>9</v>
      </c>
      <c r="E198" s="56">
        <f t="shared" si="5"/>
        <v>166600</v>
      </c>
      <c r="F198" s="56">
        <v>166600</v>
      </c>
      <c r="G198" s="56"/>
      <c r="H198" s="56"/>
      <c r="I198" s="56"/>
      <c r="J198" s="56"/>
      <c r="K198" s="56"/>
      <c r="L198" s="56"/>
    </row>
    <row r="199" spans="1:12" s="6" customFormat="1" ht="12.75">
      <c r="A199" s="32"/>
      <c r="B199" s="32"/>
      <c r="C199" s="25" t="s">
        <v>84</v>
      </c>
      <c r="D199" s="28" t="s">
        <v>85</v>
      </c>
      <c r="E199" s="56">
        <f t="shared" si="5"/>
        <v>21200</v>
      </c>
      <c r="F199" s="56">
        <v>21200</v>
      </c>
      <c r="G199" s="56"/>
      <c r="H199" s="56"/>
      <c r="I199" s="56"/>
      <c r="J199" s="56"/>
      <c r="K199" s="56"/>
      <c r="L199" s="56"/>
    </row>
    <row r="200" spans="1:12" s="6" customFormat="1" ht="12.75">
      <c r="A200" s="32"/>
      <c r="B200" s="32"/>
      <c r="C200" s="25" t="s">
        <v>63</v>
      </c>
      <c r="D200" s="27" t="s">
        <v>45</v>
      </c>
      <c r="E200" s="56">
        <f t="shared" si="5"/>
        <v>322000</v>
      </c>
      <c r="F200" s="56">
        <v>322000</v>
      </c>
      <c r="G200" s="56"/>
      <c r="H200" s="56"/>
      <c r="I200" s="56"/>
      <c r="J200" s="56"/>
      <c r="K200" s="56"/>
      <c r="L200" s="56"/>
    </row>
    <row r="201" spans="1:12" s="6" customFormat="1" ht="12.75">
      <c r="A201" s="32"/>
      <c r="B201" s="32"/>
      <c r="C201" s="25" t="s">
        <v>19</v>
      </c>
      <c r="D201" s="27" t="s">
        <v>20</v>
      </c>
      <c r="E201" s="56">
        <f t="shared" si="5"/>
        <v>26200</v>
      </c>
      <c r="F201" s="56">
        <v>26200</v>
      </c>
      <c r="G201" s="56"/>
      <c r="H201" s="56"/>
      <c r="I201" s="56"/>
      <c r="J201" s="56"/>
      <c r="K201" s="56"/>
      <c r="L201" s="56"/>
    </row>
    <row r="202" spans="1:12" s="6" customFormat="1" ht="12.75">
      <c r="A202" s="32"/>
      <c r="B202" s="32"/>
      <c r="C202" s="25" t="s">
        <v>176</v>
      </c>
      <c r="D202" s="27" t="s">
        <v>175</v>
      </c>
      <c r="E202" s="56">
        <f t="shared" si="5"/>
        <v>3800</v>
      </c>
      <c r="F202" s="56">
        <v>3800</v>
      </c>
      <c r="G202" s="56"/>
      <c r="H202" s="56"/>
      <c r="I202" s="56"/>
      <c r="J202" s="56"/>
      <c r="K202" s="56"/>
      <c r="L202" s="56"/>
    </row>
    <row r="203" spans="1:12" s="6" customFormat="1" ht="12.75">
      <c r="A203" s="32"/>
      <c r="B203" s="32"/>
      <c r="C203" s="25" t="s">
        <v>10</v>
      </c>
      <c r="D203" s="27" t="s">
        <v>11</v>
      </c>
      <c r="E203" s="56">
        <f t="shared" si="5"/>
        <v>44800</v>
      </c>
      <c r="F203" s="56">
        <v>44800</v>
      </c>
      <c r="G203" s="56"/>
      <c r="H203" s="56"/>
      <c r="I203" s="56"/>
      <c r="J203" s="56"/>
      <c r="K203" s="56"/>
      <c r="L203" s="56"/>
    </row>
    <row r="204" spans="1:12" s="6" customFormat="1" ht="12.75">
      <c r="A204" s="32"/>
      <c r="B204" s="32"/>
      <c r="C204" s="25" t="s">
        <v>164</v>
      </c>
      <c r="D204" s="26" t="s">
        <v>165</v>
      </c>
      <c r="E204" s="56">
        <f t="shared" si="5"/>
        <v>5450</v>
      </c>
      <c r="F204" s="56">
        <v>5450</v>
      </c>
      <c r="G204" s="56"/>
      <c r="H204" s="56"/>
      <c r="I204" s="56"/>
      <c r="J204" s="56"/>
      <c r="K204" s="56"/>
      <c r="L204" s="56"/>
    </row>
    <row r="205" spans="1:12" s="6" customFormat="1" ht="25.5">
      <c r="A205" s="32"/>
      <c r="B205" s="32"/>
      <c r="C205" s="25" t="s">
        <v>177</v>
      </c>
      <c r="D205" s="26" t="s">
        <v>178</v>
      </c>
      <c r="E205" s="56">
        <f t="shared" si="5"/>
        <v>16500</v>
      </c>
      <c r="F205" s="56">
        <v>16500</v>
      </c>
      <c r="G205" s="56"/>
      <c r="H205" s="56"/>
      <c r="I205" s="56"/>
      <c r="J205" s="56"/>
      <c r="K205" s="56"/>
      <c r="L205" s="56"/>
    </row>
    <row r="206" spans="1:12" s="6" customFormat="1" ht="12.75">
      <c r="A206" s="32"/>
      <c r="B206" s="32"/>
      <c r="C206" s="25" t="s">
        <v>86</v>
      </c>
      <c r="D206" s="27" t="s">
        <v>40</v>
      </c>
      <c r="E206" s="56">
        <f t="shared" si="5"/>
        <v>6200</v>
      </c>
      <c r="F206" s="56">
        <v>6200</v>
      </c>
      <c r="G206" s="56"/>
      <c r="H206" s="56"/>
      <c r="I206" s="56"/>
      <c r="J206" s="56"/>
      <c r="K206" s="56"/>
      <c r="L206" s="56"/>
    </row>
    <row r="207" spans="1:12" s="6" customFormat="1" ht="12.75">
      <c r="A207" s="32"/>
      <c r="B207" s="32"/>
      <c r="C207" s="25" t="s">
        <v>64</v>
      </c>
      <c r="D207" s="27" t="s">
        <v>87</v>
      </c>
      <c r="E207" s="56">
        <f t="shared" si="5"/>
        <v>13450</v>
      </c>
      <c r="F207" s="56">
        <v>13450</v>
      </c>
      <c r="G207" s="56"/>
      <c r="H207" s="56"/>
      <c r="I207" s="56"/>
      <c r="J207" s="56"/>
      <c r="K207" s="56"/>
      <c r="L207" s="56"/>
    </row>
    <row r="208" spans="1:12" s="6" customFormat="1" ht="12.75">
      <c r="A208" s="32"/>
      <c r="B208" s="32"/>
      <c r="C208" s="25" t="s">
        <v>88</v>
      </c>
      <c r="D208" s="28" t="s">
        <v>89</v>
      </c>
      <c r="E208" s="56">
        <f t="shared" si="5"/>
        <v>205738</v>
      </c>
      <c r="F208" s="56">
        <v>205738</v>
      </c>
      <c r="G208" s="56"/>
      <c r="H208" s="56"/>
      <c r="I208" s="56"/>
      <c r="J208" s="56"/>
      <c r="K208" s="56"/>
      <c r="L208" s="56"/>
    </row>
    <row r="209" spans="1:12" s="6" customFormat="1" ht="25.5">
      <c r="A209" s="32"/>
      <c r="B209" s="32"/>
      <c r="C209" s="25" t="s">
        <v>181</v>
      </c>
      <c r="D209" s="28" t="s">
        <v>180</v>
      </c>
      <c r="E209" s="56">
        <f t="shared" si="5"/>
        <v>6400</v>
      </c>
      <c r="F209" s="56">
        <v>6400</v>
      </c>
      <c r="G209" s="56"/>
      <c r="H209" s="56"/>
      <c r="I209" s="56"/>
      <c r="J209" s="56"/>
      <c r="K209" s="56"/>
      <c r="L209" s="56"/>
    </row>
    <row r="210" spans="1:12" s="6" customFormat="1" ht="25.5">
      <c r="A210" s="32"/>
      <c r="B210" s="32"/>
      <c r="C210" s="25" t="s">
        <v>179</v>
      </c>
      <c r="D210" s="28" t="s">
        <v>182</v>
      </c>
      <c r="E210" s="56">
        <f t="shared" si="5"/>
        <v>15400</v>
      </c>
      <c r="F210" s="56">
        <v>15400</v>
      </c>
      <c r="G210" s="56"/>
      <c r="H210" s="56"/>
      <c r="I210" s="56"/>
      <c r="J210" s="56"/>
      <c r="K210" s="56"/>
      <c r="L210" s="56"/>
    </row>
    <row r="211" spans="1:12" s="6" customFormat="1" ht="16.5" customHeight="1">
      <c r="A211" s="32"/>
      <c r="B211" s="32"/>
      <c r="C211" s="29">
        <v>6050</v>
      </c>
      <c r="D211" s="27" t="s">
        <v>5</v>
      </c>
      <c r="E211" s="56">
        <f t="shared" si="5"/>
        <v>170000</v>
      </c>
      <c r="F211" s="56"/>
      <c r="G211" s="56"/>
      <c r="H211" s="56"/>
      <c r="I211" s="56"/>
      <c r="J211" s="56"/>
      <c r="K211" s="56"/>
      <c r="L211" s="56">
        <v>170000</v>
      </c>
    </row>
    <row r="212" spans="1:12" s="6" customFormat="1" ht="16.5" customHeight="1">
      <c r="A212" s="32"/>
      <c r="B212" s="32"/>
      <c r="C212" s="25" t="s">
        <v>26</v>
      </c>
      <c r="D212" s="26" t="s">
        <v>47</v>
      </c>
      <c r="E212" s="56">
        <f t="shared" si="5"/>
        <v>18000</v>
      </c>
      <c r="F212" s="56"/>
      <c r="G212" s="56"/>
      <c r="H212" s="56"/>
      <c r="I212" s="56"/>
      <c r="J212" s="56"/>
      <c r="K212" s="56"/>
      <c r="L212" s="56">
        <v>18000</v>
      </c>
    </row>
    <row r="213" spans="1:12" s="6" customFormat="1" ht="12.75">
      <c r="A213" s="32"/>
      <c r="B213" s="32"/>
      <c r="C213" s="29"/>
      <c r="D213" s="26"/>
      <c r="E213" s="56"/>
      <c r="F213" s="56"/>
      <c r="G213" s="56"/>
      <c r="H213" s="56"/>
      <c r="I213" s="56"/>
      <c r="J213" s="56"/>
      <c r="K213" s="56"/>
      <c r="L213" s="56"/>
    </row>
    <row r="214" spans="1:12" s="6" customFormat="1" ht="12.75">
      <c r="A214" s="32"/>
      <c r="B214" s="116">
        <v>80103</v>
      </c>
      <c r="C214" s="66"/>
      <c r="D214" s="96" t="s">
        <v>163</v>
      </c>
      <c r="E214" s="68">
        <f t="shared" si="5"/>
        <v>540206</v>
      </c>
      <c r="F214" s="68">
        <f>SUM(F215:F223)</f>
        <v>540206</v>
      </c>
      <c r="G214" s="68">
        <f aca="true" t="shared" si="6" ref="G214:L214">SUM(G215:G223)</f>
        <v>377855</v>
      </c>
      <c r="H214" s="68">
        <f t="shared" si="6"/>
        <v>80555</v>
      </c>
      <c r="I214" s="68"/>
      <c r="J214" s="56"/>
      <c r="K214" s="56"/>
      <c r="L214" s="56">
        <f t="shared" si="6"/>
        <v>0</v>
      </c>
    </row>
    <row r="215" spans="1:12" s="6" customFormat="1" ht="12.75">
      <c r="A215" s="32"/>
      <c r="B215" s="32"/>
      <c r="C215" s="29">
        <v>3020</v>
      </c>
      <c r="D215" s="26" t="s">
        <v>83</v>
      </c>
      <c r="E215" s="56">
        <f t="shared" si="5"/>
        <v>32750</v>
      </c>
      <c r="F215" s="56">
        <v>32750</v>
      </c>
      <c r="G215" s="56"/>
      <c r="H215" s="56"/>
      <c r="I215" s="56"/>
      <c r="J215" s="56"/>
      <c r="K215" s="56"/>
      <c r="L215" s="56"/>
    </row>
    <row r="216" spans="1:12" s="6" customFormat="1" ht="12.75">
      <c r="A216" s="32"/>
      <c r="B216" s="32"/>
      <c r="C216" s="29">
        <v>4010</v>
      </c>
      <c r="D216" s="26" t="s">
        <v>34</v>
      </c>
      <c r="E216" s="56">
        <f t="shared" si="5"/>
        <v>343550</v>
      </c>
      <c r="F216" s="56">
        <v>343550</v>
      </c>
      <c r="G216" s="56">
        <v>343550</v>
      </c>
      <c r="H216" s="56"/>
      <c r="I216" s="56"/>
      <c r="J216" s="56"/>
      <c r="K216" s="56"/>
      <c r="L216" s="56"/>
    </row>
    <row r="217" spans="1:12" s="6" customFormat="1" ht="12.75">
      <c r="A217" s="32"/>
      <c r="B217" s="32"/>
      <c r="C217" s="29">
        <v>4040</v>
      </c>
      <c r="D217" s="26" t="s">
        <v>35</v>
      </c>
      <c r="E217" s="56">
        <f aca="true" t="shared" si="7" ref="E217:E279">F217+L217</f>
        <v>34305</v>
      </c>
      <c r="F217" s="56">
        <v>34305</v>
      </c>
      <c r="G217" s="56">
        <v>34305</v>
      </c>
      <c r="H217" s="56"/>
      <c r="I217" s="56"/>
      <c r="J217" s="56"/>
      <c r="K217" s="56"/>
      <c r="L217" s="56"/>
    </row>
    <row r="218" spans="1:12" s="6" customFormat="1" ht="12.75">
      <c r="A218" s="32"/>
      <c r="B218" s="32"/>
      <c r="C218" s="29">
        <v>4110</v>
      </c>
      <c r="D218" s="26" t="s">
        <v>36</v>
      </c>
      <c r="E218" s="56">
        <f t="shared" si="7"/>
        <v>70915</v>
      </c>
      <c r="F218" s="56">
        <v>70915</v>
      </c>
      <c r="G218" s="56"/>
      <c r="H218" s="56">
        <v>70915</v>
      </c>
      <c r="I218" s="56"/>
      <c r="J218" s="56"/>
      <c r="K218" s="56"/>
      <c r="L218" s="56"/>
    </row>
    <row r="219" spans="1:12" s="6" customFormat="1" ht="12.75">
      <c r="A219" s="32"/>
      <c r="B219" s="32"/>
      <c r="C219" s="29">
        <v>4120</v>
      </c>
      <c r="D219" s="26" t="s">
        <v>62</v>
      </c>
      <c r="E219" s="56">
        <f t="shared" si="7"/>
        <v>9640</v>
      </c>
      <c r="F219" s="56">
        <v>9640</v>
      </c>
      <c r="G219" s="56"/>
      <c r="H219" s="56">
        <v>9640</v>
      </c>
      <c r="I219" s="56"/>
      <c r="J219" s="56"/>
      <c r="K219" s="56"/>
      <c r="L219" s="56"/>
    </row>
    <row r="220" spans="1:12" s="6" customFormat="1" ht="12.75">
      <c r="A220" s="32"/>
      <c r="B220" s="32"/>
      <c r="C220" s="29">
        <v>4210</v>
      </c>
      <c r="D220" s="26" t="s">
        <v>9</v>
      </c>
      <c r="E220" s="56">
        <f t="shared" si="7"/>
        <v>13100</v>
      </c>
      <c r="F220" s="56">
        <v>13100</v>
      </c>
      <c r="G220" s="56"/>
      <c r="H220" s="56"/>
      <c r="I220" s="56"/>
      <c r="J220" s="56"/>
      <c r="K220" s="56"/>
      <c r="L220" s="56"/>
    </row>
    <row r="221" spans="1:12" s="6" customFormat="1" ht="12.75">
      <c r="A221" s="32"/>
      <c r="B221" s="32"/>
      <c r="C221" s="25" t="s">
        <v>84</v>
      </c>
      <c r="D221" s="27" t="s">
        <v>85</v>
      </c>
      <c r="E221" s="56">
        <f t="shared" si="7"/>
        <v>8850</v>
      </c>
      <c r="F221" s="56">
        <v>8850</v>
      </c>
      <c r="G221" s="56"/>
      <c r="H221" s="56"/>
      <c r="I221" s="56"/>
      <c r="J221" s="56"/>
      <c r="K221" s="56"/>
      <c r="L221" s="56"/>
    </row>
    <row r="222" spans="1:12" s="6" customFormat="1" ht="12.75">
      <c r="A222" s="32"/>
      <c r="B222" s="32"/>
      <c r="C222" s="29">
        <v>4300</v>
      </c>
      <c r="D222" s="26" t="s">
        <v>11</v>
      </c>
      <c r="E222" s="56">
        <f t="shared" si="7"/>
        <v>5800</v>
      </c>
      <c r="F222" s="56">
        <v>5800</v>
      </c>
      <c r="G222" s="56"/>
      <c r="H222" s="56"/>
      <c r="I222" s="56"/>
      <c r="J222" s="56"/>
      <c r="K222" s="56"/>
      <c r="L222" s="56"/>
    </row>
    <row r="223" spans="1:12" s="6" customFormat="1" ht="12.75">
      <c r="A223" s="32"/>
      <c r="B223" s="32"/>
      <c r="C223" s="29">
        <v>4440</v>
      </c>
      <c r="D223" s="69" t="s">
        <v>89</v>
      </c>
      <c r="E223" s="56">
        <f t="shared" si="7"/>
        <v>21296</v>
      </c>
      <c r="F223" s="56">
        <v>21296</v>
      </c>
      <c r="G223" s="56"/>
      <c r="H223" s="56"/>
      <c r="I223" s="56"/>
      <c r="J223" s="56"/>
      <c r="K223" s="56"/>
      <c r="L223" s="56"/>
    </row>
    <row r="224" spans="1:12" s="6" customFormat="1" ht="12.75">
      <c r="A224" s="32"/>
      <c r="B224" s="32"/>
      <c r="C224" s="31"/>
      <c r="D224" s="70"/>
      <c r="E224" s="56"/>
      <c r="F224" s="56"/>
      <c r="G224" s="56"/>
      <c r="H224" s="56"/>
      <c r="I224" s="56"/>
      <c r="J224" s="56"/>
      <c r="K224" s="56"/>
      <c r="L224" s="56"/>
    </row>
    <row r="225" spans="1:12" s="6" customFormat="1" ht="12.75">
      <c r="A225" s="32"/>
      <c r="B225" s="116">
        <v>80104</v>
      </c>
      <c r="C225" s="117"/>
      <c r="D225" s="118" t="s">
        <v>124</v>
      </c>
      <c r="E225" s="68">
        <f t="shared" si="7"/>
        <v>3829070</v>
      </c>
      <c r="F225" s="68">
        <f>SUM(F226:F243)</f>
        <v>3779070</v>
      </c>
      <c r="G225" s="68">
        <f aca="true" t="shared" si="8" ref="G225:L225">SUM(G226:G243)</f>
        <v>553400</v>
      </c>
      <c r="H225" s="68">
        <f t="shared" si="8"/>
        <v>103500</v>
      </c>
      <c r="I225" s="68">
        <f t="shared" si="8"/>
        <v>2990783</v>
      </c>
      <c r="J225" s="68"/>
      <c r="K225" s="68"/>
      <c r="L225" s="68">
        <f t="shared" si="8"/>
        <v>50000</v>
      </c>
    </row>
    <row r="226" spans="1:12" s="6" customFormat="1" ht="12.75">
      <c r="A226" s="32"/>
      <c r="B226" s="32"/>
      <c r="C226" s="29">
        <v>2510</v>
      </c>
      <c r="D226" s="70" t="s">
        <v>106</v>
      </c>
      <c r="E226" s="56">
        <f t="shared" si="7"/>
        <v>2990783</v>
      </c>
      <c r="F226" s="56">
        <v>2990783</v>
      </c>
      <c r="G226" s="56"/>
      <c r="H226" s="56"/>
      <c r="I226" s="56">
        <v>2990783</v>
      </c>
      <c r="J226" s="56"/>
      <c r="K226" s="56"/>
      <c r="L226" s="56"/>
    </row>
    <row r="227" spans="1:12" s="6" customFormat="1" ht="12.75">
      <c r="A227" s="32"/>
      <c r="B227" s="32"/>
      <c r="C227" s="25" t="s">
        <v>54</v>
      </c>
      <c r="D227" s="71" t="s">
        <v>83</v>
      </c>
      <c r="E227" s="56">
        <f t="shared" si="7"/>
        <v>1600</v>
      </c>
      <c r="F227" s="56">
        <v>1600</v>
      </c>
      <c r="G227" s="56"/>
      <c r="H227" s="56"/>
      <c r="I227" s="56"/>
      <c r="J227" s="56"/>
      <c r="K227" s="56"/>
      <c r="L227" s="56"/>
    </row>
    <row r="228" spans="1:12" s="6" customFormat="1" ht="12.75">
      <c r="A228" s="32"/>
      <c r="B228" s="32"/>
      <c r="C228" s="25" t="s">
        <v>58</v>
      </c>
      <c r="D228" s="70" t="s">
        <v>34</v>
      </c>
      <c r="E228" s="56">
        <f t="shared" si="7"/>
        <v>517000</v>
      </c>
      <c r="F228" s="56">
        <v>517000</v>
      </c>
      <c r="G228" s="56">
        <v>517000</v>
      </c>
      <c r="H228" s="56"/>
      <c r="I228" s="56"/>
      <c r="J228" s="56"/>
      <c r="K228" s="56"/>
      <c r="L228" s="56"/>
    </row>
    <row r="229" spans="1:12" s="6" customFormat="1" ht="12.75">
      <c r="A229" s="32"/>
      <c r="B229" s="32"/>
      <c r="C229" s="25" t="s">
        <v>59</v>
      </c>
      <c r="D229" s="70" t="s">
        <v>35</v>
      </c>
      <c r="E229" s="56">
        <f t="shared" si="7"/>
        <v>34400</v>
      </c>
      <c r="F229" s="56">
        <v>34400</v>
      </c>
      <c r="G229" s="56">
        <v>34400</v>
      </c>
      <c r="H229" s="56"/>
      <c r="I229" s="56"/>
      <c r="J229" s="56"/>
      <c r="K229" s="56"/>
      <c r="L229" s="56"/>
    </row>
    <row r="230" spans="1:12" s="6" customFormat="1" ht="12.75">
      <c r="A230" s="32"/>
      <c r="B230" s="32"/>
      <c r="C230" s="25" t="s">
        <v>60</v>
      </c>
      <c r="D230" s="70" t="s">
        <v>36</v>
      </c>
      <c r="E230" s="56">
        <f t="shared" si="7"/>
        <v>90700</v>
      </c>
      <c r="F230" s="56">
        <v>90700</v>
      </c>
      <c r="G230" s="56"/>
      <c r="H230" s="56">
        <v>90700</v>
      </c>
      <c r="I230" s="56"/>
      <c r="J230" s="56"/>
      <c r="K230" s="56"/>
      <c r="L230" s="56"/>
    </row>
    <row r="231" spans="1:12" s="6" customFormat="1" ht="12.75">
      <c r="A231" s="32"/>
      <c r="B231" s="32"/>
      <c r="C231" s="25" t="s">
        <v>61</v>
      </c>
      <c r="D231" s="70" t="s">
        <v>62</v>
      </c>
      <c r="E231" s="56">
        <f t="shared" si="7"/>
        <v>12800</v>
      </c>
      <c r="F231" s="56">
        <v>12800</v>
      </c>
      <c r="G231" s="56"/>
      <c r="H231" s="56">
        <v>12800</v>
      </c>
      <c r="I231" s="56"/>
      <c r="J231" s="56"/>
      <c r="K231" s="56"/>
      <c r="L231" s="56"/>
    </row>
    <row r="232" spans="1:12" s="6" customFormat="1" ht="12.75">
      <c r="A232" s="32"/>
      <c r="B232" s="32"/>
      <c r="C232" s="25" t="s">
        <v>154</v>
      </c>
      <c r="D232" s="70" t="s">
        <v>153</v>
      </c>
      <c r="E232" s="56">
        <f t="shared" si="7"/>
        <v>2000</v>
      </c>
      <c r="F232" s="56">
        <v>2000</v>
      </c>
      <c r="G232" s="56">
        <v>2000</v>
      </c>
      <c r="H232" s="56"/>
      <c r="I232" s="56"/>
      <c r="J232" s="56"/>
      <c r="K232" s="56"/>
      <c r="L232" s="56"/>
    </row>
    <row r="233" spans="1:12" s="6" customFormat="1" ht="12.75">
      <c r="A233" s="32"/>
      <c r="B233" s="32"/>
      <c r="C233" s="25" t="s">
        <v>8</v>
      </c>
      <c r="D233" s="70" t="s">
        <v>9</v>
      </c>
      <c r="E233" s="56">
        <f t="shared" si="7"/>
        <v>18000</v>
      </c>
      <c r="F233" s="56">
        <v>18000</v>
      </c>
      <c r="G233" s="56"/>
      <c r="H233" s="56"/>
      <c r="I233" s="56"/>
      <c r="J233" s="56"/>
      <c r="K233" s="56"/>
      <c r="L233" s="56"/>
    </row>
    <row r="234" spans="1:12" s="6" customFormat="1" ht="12.75">
      <c r="A234" s="32"/>
      <c r="B234" s="32"/>
      <c r="C234" s="25" t="s">
        <v>84</v>
      </c>
      <c r="D234" s="70" t="s">
        <v>85</v>
      </c>
      <c r="E234" s="56">
        <f t="shared" si="7"/>
        <v>5000</v>
      </c>
      <c r="F234" s="56">
        <v>5000</v>
      </c>
      <c r="G234" s="56"/>
      <c r="H234" s="56"/>
      <c r="I234" s="56"/>
      <c r="J234" s="56"/>
      <c r="K234" s="56"/>
      <c r="L234" s="56"/>
    </row>
    <row r="235" spans="1:12" s="6" customFormat="1" ht="12.75">
      <c r="A235" s="32"/>
      <c r="B235" s="32"/>
      <c r="C235" s="25" t="s">
        <v>63</v>
      </c>
      <c r="D235" s="70" t="s">
        <v>45</v>
      </c>
      <c r="E235" s="56">
        <f t="shared" si="7"/>
        <v>49200</v>
      </c>
      <c r="F235" s="56">
        <v>49200</v>
      </c>
      <c r="G235" s="56"/>
      <c r="H235" s="56"/>
      <c r="I235" s="56"/>
      <c r="J235" s="56"/>
      <c r="K235" s="56"/>
      <c r="L235" s="56"/>
    </row>
    <row r="236" spans="1:12" s="6" customFormat="1" ht="12.75">
      <c r="A236" s="32"/>
      <c r="B236" s="32"/>
      <c r="C236" s="25" t="s">
        <v>19</v>
      </c>
      <c r="D236" s="70" t="s">
        <v>20</v>
      </c>
      <c r="E236" s="56">
        <f t="shared" si="7"/>
        <v>4800</v>
      </c>
      <c r="F236" s="56">
        <v>4800</v>
      </c>
      <c r="G236" s="56"/>
      <c r="H236" s="56"/>
      <c r="I236" s="56"/>
      <c r="J236" s="56"/>
      <c r="K236" s="56"/>
      <c r="L236" s="56"/>
    </row>
    <row r="237" spans="1:12" s="6" customFormat="1" ht="12.75">
      <c r="A237" s="32"/>
      <c r="B237" s="32"/>
      <c r="C237" s="25" t="s">
        <v>10</v>
      </c>
      <c r="D237" s="70" t="s">
        <v>11</v>
      </c>
      <c r="E237" s="56">
        <f t="shared" si="7"/>
        <v>15680</v>
      </c>
      <c r="F237" s="56">
        <v>15680</v>
      </c>
      <c r="G237" s="56"/>
      <c r="H237" s="56"/>
      <c r="I237" s="56"/>
      <c r="J237" s="56"/>
      <c r="K237" s="56"/>
      <c r="L237" s="56"/>
    </row>
    <row r="238" spans="1:12" s="6" customFormat="1" ht="12.75">
      <c r="A238" s="32"/>
      <c r="B238" s="32"/>
      <c r="C238" s="25" t="s">
        <v>164</v>
      </c>
      <c r="D238" s="72" t="s">
        <v>165</v>
      </c>
      <c r="E238" s="56">
        <f t="shared" si="7"/>
        <v>600</v>
      </c>
      <c r="F238" s="56">
        <v>600</v>
      </c>
      <c r="G238" s="56"/>
      <c r="H238" s="56"/>
      <c r="I238" s="56"/>
      <c r="J238" s="56"/>
      <c r="K238" s="56"/>
      <c r="L238" s="56"/>
    </row>
    <row r="239" spans="1:12" s="6" customFormat="1" ht="25.5">
      <c r="A239" s="32"/>
      <c r="B239" s="32"/>
      <c r="C239" s="25" t="s">
        <v>177</v>
      </c>
      <c r="D239" s="72" t="s">
        <v>178</v>
      </c>
      <c r="E239" s="56">
        <f t="shared" si="7"/>
        <v>3600</v>
      </c>
      <c r="F239" s="56">
        <v>3600</v>
      </c>
      <c r="G239" s="56"/>
      <c r="H239" s="56"/>
      <c r="I239" s="56"/>
      <c r="J239" s="56"/>
      <c r="K239" s="56"/>
      <c r="L239" s="56"/>
    </row>
    <row r="240" spans="1:12" s="6" customFormat="1" ht="12.75">
      <c r="A240" s="32"/>
      <c r="B240" s="32"/>
      <c r="C240" s="25" t="s">
        <v>86</v>
      </c>
      <c r="D240" s="70" t="s">
        <v>40</v>
      </c>
      <c r="E240" s="56">
        <f t="shared" si="7"/>
        <v>300</v>
      </c>
      <c r="F240" s="56">
        <v>300</v>
      </c>
      <c r="G240" s="56"/>
      <c r="H240" s="56"/>
      <c r="I240" s="56"/>
      <c r="J240" s="56"/>
      <c r="K240" s="56"/>
      <c r="L240" s="56"/>
    </row>
    <row r="241" spans="1:12" s="6" customFormat="1" ht="12.75">
      <c r="A241" s="32"/>
      <c r="B241" s="32"/>
      <c r="C241" s="25" t="s">
        <v>64</v>
      </c>
      <c r="D241" s="70" t="s">
        <v>87</v>
      </c>
      <c r="E241" s="56">
        <f t="shared" si="7"/>
        <v>1000</v>
      </c>
      <c r="F241" s="56">
        <v>1000</v>
      </c>
      <c r="G241" s="56"/>
      <c r="H241" s="56"/>
      <c r="I241" s="56"/>
      <c r="J241" s="56"/>
      <c r="K241" s="56"/>
      <c r="L241" s="56"/>
    </row>
    <row r="242" spans="1:12" s="6" customFormat="1" ht="12.75">
      <c r="A242" s="32"/>
      <c r="B242" s="32"/>
      <c r="C242" s="25" t="s">
        <v>88</v>
      </c>
      <c r="D242" s="71" t="s">
        <v>89</v>
      </c>
      <c r="E242" s="56">
        <f t="shared" si="7"/>
        <v>31607</v>
      </c>
      <c r="F242" s="56">
        <v>31607</v>
      </c>
      <c r="G242" s="56"/>
      <c r="H242" s="56"/>
      <c r="I242" s="56"/>
      <c r="J242" s="56"/>
      <c r="K242" s="56"/>
      <c r="L242" s="56"/>
    </row>
    <row r="243" spans="1:12" s="6" customFormat="1" ht="12.75">
      <c r="A243" s="32"/>
      <c r="B243" s="32"/>
      <c r="C243" s="29">
        <v>6050</v>
      </c>
      <c r="D243" s="27" t="s">
        <v>5</v>
      </c>
      <c r="E243" s="56">
        <f t="shared" si="7"/>
        <v>50000</v>
      </c>
      <c r="F243" s="56"/>
      <c r="G243" s="56"/>
      <c r="H243" s="56"/>
      <c r="I243" s="56"/>
      <c r="J243" s="56"/>
      <c r="K243" s="56"/>
      <c r="L243" s="56">
        <v>50000</v>
      </c>
    </row>
    <row r="244" spans="1:12" s="6" customFormat="1" ht="12.75">
      <c r="A244" s="32"/>
      <c r="B244" s="32"/>
      <c r="C244" s="31"/>
      <c r="D244" s="70"/>
      <c r="E244" s="56"/>
      <c r="F244" s="56"/>
      <c r="G244" s="56"/>
      <c r="H244" s="56"/>
      <c r="I244" s="56"/>
      <c r="J244" s="56"/>
      <c r="K244" s="56"/>
      <c r="L244" s="56"/>
    </row>
    <row r="245" spans="1:12" s="6" customFormat="1" ht="12.75">
      <c r="A245" s="32"/>
      <c r="B245" s="116">
        <v>80110</v>
      </c>
      <c r="C245" s="117"/>
      <c r="D245" s="118" t="s">
        <v>90</v>
      </c>
      <c r="E245" s="68">
        <f t="shared" si="7"/>
        <v>7444114</v>
      </c>
      <c r="F245" s="68">
        <f>SUM(F246:F267)</f>
        <v>7394114</v>
      </c>
      <c r="G245" s="68">
        <f aca="true" t="shared" si="9" ref="G245:L245">SUM(G246:G267)</f>
        <v>1192810</v>
      </c>
      <c r="H245" s="68">
        <f t="shared" si="9"/>
        <v>247510</v>
      </c>
      <c r="I245" s="68">
        <f t="shared" si="9"/>
        <v>5666060</v>
      </c>
      <c r="J245" s="68"/>
      <c r="K245" s="68"/>
      <c r="L245" s="68">
        <f t="shared" si="9"/>
        <v>50000</v>
      </c>
    </row>
    <row r="246" spans="1:12" s="6" customFormat="1" ht="12.75">
      <c r="A246" s="32"/>
      <c r="B246" s="32"/>
      <c r="C246" s="75">
        <v>2510</v>
      </c>
      <c r="D246" s="70" t="s">
        <v>106</v>
      </c>
      <c r="E246" s="56">
        <f t="shared" si="7"/>
        <v>5666060</v>
      </c>
      <c r="F246" s="56">
        <v>5666060</v>
      </c>
      <c r="G246" s="56"/>
      <c r="H246" s="56"/>
      <c r="I246" s="56">
        <v>5666060</v>
      </c>
      <c r="J246" s="56"/>
      <c r="K246" s="56"/>
      <c r="L246" s="56"/>
    </row>
    <row r="247" spans="1:12" s="6" customFormat="1" ht="12.75">
      <c r="A247" s="32"/>
      <c r="B247" s="32"/>
      <c r="C247" s="30" t="s">
        <v>54</v>
      </c>
      <c r="D247" s="70" t="s">
        <v>83</v>
      </c>
      <c r="E247" s="56">
        <f t="shared" si="7"/>
        <v>39400</v>
      </c>
      <c r="F247" s="56">
        <v>39400</v>
      </c>
      <c r="G247" s="56"/>
      <c r="H247" s="56"/>
      <c r="I247" s="56"/>
      <c r="J247" s="56"/>
      <c r="K247" s="56"/>
      <c r="L247" s="56"/>
    </row>
    <row r="248" spans="1:12" s="6" customFormat="1" ht="12.75">
      <c r="A248" s="32"/>
      <c r="B248" s="32"/>
      <c r="C248" s="30" t="s">
        <v>188</v>
      </c>
      <c r="D248" s="70" t="s">
        <v>189</v>
      </c>
      <c r="E248" s="56">
        <f t="shared" si="7"/>
        <v>26000</v>
      </c>
      <c r="F248" s="56">
        <v>26000</v>
      </c>
      <c r="G248" s="56"/>
      <c r="H248" s="56"/>
      <c r="I248" s="56"/>
      <c r="J248" s="56"/>
      <c r="K248" s="56"/>
      <c r="L248" s="56"/>
    </row>
    <row r="249" spans="1:12" s="6" customFormat="1" ht="12.75">
      <c r="A249" s="32"/>
      <c r="B249" s="32"/>
      <c r="C249" s="30" t="s">
        <v>58</v>
      </c>
      <c r="D249" s="70" t="s">
        <v>34</v>
      </c>
      <c r="E249" s="56">
        <f t="shared" si="7"/>
        <v>1108550</v>
      </c>
      <c r="F249" s="56">
        <v>1108550</v>
      </c>
      <c r="G249" s="56">
        <v>1108550</v>
      </c>
      <c r="H249" s="56"/>
      <c r="I249" s="56"/>
      <c r="J249" s="56"/>
      <c r="K249" s="56"/>
      <c r="L249" s="56"/>
    </row>
    <row r="250" spans="1:12" s="6" customFormat="1" ht="12.75">
      <c r="A250" s="32"/>
      <c r="B250" s="32"/>
      <c r="C250" s="30" t="s">
        <v>59</v>
      </c>
      <c r="D250" s="70" t="s">
        <v>35</v>
      </c>
      <c r="E250" s="56">
        <f t="shared" si="7"/>
        <v>82760</v>
      </c>
      <c r="F250" s="56">
        <v>82760</v>
      </c>
      <c r="G250" s="56">
        <v>82760</v>
      </c>
      <c r="H250" s="56"/>
      <c r="I250" s="56"/>
      <c r="J250" s="56"/>
      <c r="K250" s="56"/>
      <c r="L250" s="56"/>
    </row>
    <row r="251" spans="1:12" s="6" customFormat="1" ht="12.75">
      <c r="A251" s="32"/>
      <c r="B251" s="32"/>
      <c r="C251" s="30" t="s">
        <v>60</v>
      </c>
      <c r="D251" s="70" t="s">
        <v>36</v>
      </c>
      <c r="E251" s="56">
        <f t="shared" si="7"/>
        <v>217500</v>
      </c>
      <c r="F251" s="56">
        <v>217500</v>
      </c>
      <c r="G251" s="56"/>
      <c r="H251" s="56">
        <v>217500</v>
      </c>
      <c r="I251" s="56"/>
      <c r="J251" s="56"/>
      <c r="K251" s="56"/>
      <c r="L251" s="56"/>
    </row>
    <row r="252" spans="1:12" s="6" customFormat="1" ht="12.75">
      <c r="A252" s="32"/>
      <c r="B252" s="32"/>
      <c r="C252" s="30" t="s">
        <v>61</v>
      </c>
      <c r="D252" s="70" t="s">
        <v>62</v>
      </c>
      <c r="E252" s="56">
        <f t="shared" si="7"/>
        <v>30010</v>
      </c>
      <c r="F252" s="56">
        <v>30010</v>
      </c>
      <c r="G252" s="56"/>
      <c r="H252" s="56">
        <v>30010</v>
      </c>
      <c r="I252" s="56"/>
      <c r="J252" s="56"/>
      <c r="K252" s="56"/>
      <c r="L252" s="56"/>
    </row>
    <row r="253" spans="1:12" s="6" customFormat="1" ht="12.75">
      <c r="A253" s="32"/>
      <c r="B253" s="32"/>
      <c r="C253" s="25" t="s">
        <v>154</v>
      </c>
      <c r="D253" s="70" t="s">
        <v>153</v>
      </c>
      <c r="E253" s="56">
        <f t="shared" si="7"/>
        <v>1500</v>
      </c>
      <c r="F253" s="56">
        <v>1500</v>
      </c>
      <c r="G253" s="56">
        <v>1500</v>
      </c>
      <c r="H253" s="56"/>
      <c r="I253" s="56"/>
      <c r="J253" s="56"/>
      <c r="K253" s="56"/>
      <c r="L253" s="56"/>
    </row>
    <row r="254" spans="1:12" s="6" customFormat="1" ht="12.75">
      <c r="A254" s="32"/>
      <c r="B254" s="32"/>
      <c r="C254" s="30" t="s">
        <v>8</v>
      </c>
      <c r="D254" s="70" t="s">
        <v>9</v>
      </c>
      <c r="E254" s="56">
        <f t="shared" si="7"/>
        <v>27000</v>
      </c>
      <c r="F254" s="56">
        <v>27000</v>
      </c>
      <c r="G254" s="56"/>
      <c r="H254" s="56"/>
      <c r="I254" s="56"/>
      <c r="J254" s="56"/>
      <c r="K254" s="56"/>
      <c r="L254" s="56"/>
    </row>
    <row r="255" spans="1:12" s="6" customFormat="1" ht="12.75">
      <c r="A255" s="32"/>
      <c r="B255" s="32"/>
      <c r="C255" s="30" t="s">
        <v>84</v>
      </c>
      <c r="D255" s="70" t="s">
        <v>85</v>
      </c>
      <c r="E255" s="56">
        <f t="shared" si="7"/>
        <v>9000</v>
      </c>
      <c r="F255" s="56">
        <v>9000</v>
      </c>
      <c r="G255" s="56"/>
      <c r="H255" s="56"/>
      <c r="I255" s="56"/>
      <c r="J255" s="56"/>
      <c r="K255" s="56"/>
      <c r="L255" s="56"/>
    </row>
    <row r="256" spans="1:12" s="6" customFormat="1" ht="12.75">
      <c r="A256" s="32"/>
      <c r="B256" s="32"/>
      <c r="C256" s="30" t="s">
        <v>63</v>
      </c>
      <c r="D256" s="70" t="s">
        <v>45</v>
      </c>
      <c r="E256" s="56">
        <f t="shared" si="7"/>
        <v>72500</v>
      </c>
      <c r="F256" s="56">
        <v>72500</v>
      </c>
      <c r="G256" s="56"/>
      <c r="H256" s="56"/>
      <c r="I256" s="56"/>
      <c r="J256" s="56"/>
      <c r="K256" s="56"/>
      <c r="L256" s="56"/>
    </row>
    <row r="257" spans="1:12" s="6" customFormat="1" ht="12.75">
      <c r="A257" s="32"/>
      <c r="B257" s="32"/>
      <c r="C257" s="30" t="s">
        <v>19</v>
      </c>
      <c r="D257" s="70" t="s">
        <v>20</v>
      </c>
      <c r="E257" s="56">
        <f t="shared" si="7"/>
        <v>9500</v>
      </c>
      <c r="F257" s="56">
        <v>9500</v>
      </c>
      <c r="G257" s="56"/>
      <c r="H257" s="56"/>
      <c r="I257" s="56"/>
      <c r="J257" s="56"/>
      <c r="K257" s="56"/>
      <c r="L257" s="56"/>
    </row>
    <row r="258" spans="1:12" s="6" customFormat="1" ht="12.75">
      <c r="A258" s="32"/>
      <c r="B258" s="32"/>
      <c r="C258" s="25" t="s">
        <v>176</v>
      </c>
      <c r="D258" s="70" t="s">
        <v>175</v>
      </c>
      <c r="E258" s="56">
        <f t="shared" si="7"/>
        <v>1200</v>
      </c>
      <c r="F258" s="56">
        <v>1200</v>
      </c>
      <c r="G258" s="56"/>
      <c r="H258" s="56"/>
      <c r="I258" s="56"/>
      <c r="J258" s="56"/>
      <c r="K258" s="56"/>
      <c r="L258" s="56"/>
    </row>
    <row r="259" spans="1:12" s="6" customFormat="1" ht="12.75">
      <c r="A259" s="32"/>
      <c r="B259" s="32"/>
      <c r="C259" s="30" t="s">
        <v>10</v>
      </c>
      <c r="D259" s="70" t="s">
        <v>11</v>
      </c>
      <c r="E259" s="56">
        <f t="shared" si="7"/>
        <v>11500</v>
      </c>
      <c r="F259" s="56">
        <v>11500</v>
      </c>
      <c r="G259" s="56"/>
      <c r="H259" s="56"/>
      <c r="I259" s="56"/>
      <c r="J259" s="56"/>
      <c r="K259" s="56"/>
      <c r="L259" s="56"/>
    </row>
    <row r="260" spans="1:12" s="6" customFormat="1" ht="12.75">
      <c r="A260" s="32"/>
      <c r="B260" s="32"/>
      <c r="C260" s="30" t="s">
        <v>164</v>
      </c>
      <c r="D260" s="72" t="s">
        <v>165</v>
      </c>
      <c r="E260" s="56">
        <f t="shared" si="7"/>
        <v>3800</v>
      </c>
      <c r="F260" s="56">
        <v>3800</v>
      </c>
      <c r="G260" s="56"/>
      <c r="H260" s="56"/>
      <c r="I260" s="56"/>
      <c r="J260" s="56"/>
      <c r="K260" s="56"/>
      <c r="L260" s="56"/>
    </row>
    <row r="261" spans="1:12" s="6" customFormat="1" ht="25.5">
      <c r="A261" s="32"/>
      <c r="B261" s="32"/>
      <c r="C261" s="25" t="s">
        <v>177</v>
      </c>
      <c r="D261" s="72" t="s">
        <v>178</v>
      </c>
      <c r="E261" s="56">
        <f t="shared" si="7"/>
        <v>3600</v>
      </c>
      <c r="F261" s="56">
        <v>3600</v>
      </c>
      <c r="G261" s="56"/>
      <c r="H261" s="56"/>
      <c r="I261" s="56"/>
      <c r="J261" s="56"/>
      <c r="K261" s="56"/>
      <c r="L261" s="56"/>
    </row>
    <row r="262" spans="1:12" s="6" customFormat="1" ht="12.75">
      <c r="A262" s="32"/>
      <c r="B262" s="32"/>
      <c r="C262" s="30" t="s">
        <v>86</v>
      </c>
      <c r="D262" s="70" t="s">
        <v>40</v>
      </c>
      <c r="E262" s="56">
        <f t="shared" si="7"/>
        <v>2100</v>
      </c>
      <c r="F262" s="56">
        <v>2100</v>
      </c>
      <c r="G262" s="56"/>
      <c r="H262" s="56"/>
      <c r="I262" s="56"/>
      <c r="J262" s="56"/>
      <c r="K262" s="56"/>
      <c r="L262" s="56"/>
    </row>
    <row r="263" spans="1:12" s="6" customFormat="1" ht="12.75">
      <c r="A263" s="32"/>
      <c r="B263" s="32"/>
      <c r="C263" s="30" t="s">
        <v>64</v>
      </c>
      <c r="D263" s="70" t="s">
        <v>87</v>
      </c>
      <c r="E263" s="56">
        <f t="shared" si="7"/>
        <v>2800</v>
      </c>
      <c r="F263" s="56">
        <v>2800</v>
      </c>
      <c r="G263" s="56"/>
      <c r="H263" s="56"/>
      <c r="I263" s="56"/>
      <c r="J263" s="56"/>
      <c r="K263" s="56"/>
      <c r="L263" s="56"/>
    </row>
    <row r="264" spans="1:12" s="6" customFormat="1" ht="12.75">
      <c r="A264" s="32"/>
      <c r="B264" s="32"/>
      <c r="C264" s="30" t="s">
        <v>88</v>
      </c>
      <c r="D264" s="70" t="s">
        <v>89</v>
      </c>
      <c r="E264" s="56">
        <f t="shared" si="7"/>
        <v>75234</v>
      </c>
      <c r="F264" s="56">
        <v>75234</v>
      </c>
      <c r="G264" s="56"/>
      <c r="H264" s="56"/>
      <c r="I264" s="56"/>
      <c r="J264" s="56"/>
      <c r="K264" s="56"/>
      <c r="L264" s="56"/>
    </row>
    <row r="265" spans="1:12" s="6" customFormat="1" ht="25.5">
      <c r="A265" s="32"/>
      <c r="B265" s="32"/>
      <c r="C265" s="25" t="s">
        <v>181</v>
      </c>
      <c r="D265" s="71" t="s">
        <v>180</v>
      </c>
      <c r="E265" s="56">
        <f t="shared" si="7"/>
        <v>2000</v>
      </c>
      <c r="F265" s="56">
        <v>2000</v>
      </c>
      <c r="G265" s="56"/>
      <c r="H265" s="56"/>
      <c r="I265" s="56"/>
      <c r="J265" s="56"/>
      <c r="K265" s="56"/>
      <c r="L265" s="56"/>
    </row>
    <row r="266" spans="1:12" s="6" customFormat="1" ht="25.5">
      <c r="A266" s="32"/>
      <c r="B266" s="32"/>
      <c r="C266" s="25" t="s">
        <v>179</v>
      </c>
      <c r="D266" s="71" t="s">
        <v>182</v>
      </c>
      <c r="E266" s="56">
        <f t="shared" si="7"/>
        <v>2100</v>
      </c>
      <c r="F266" s="56">
        <v>2100</v>
      </c>
      <c r="G266" s="56"/>
      <c r="H266" s="56"/>
      <c r="I266" s="56"/>
      <c r="J266" s="56"/>
      <c r="K266" s="56"/>
      <c r="L266" s="56"/>
    </row>
    <row r="267" spans="1:12" s="6" customFormat="1" ht="38.25">
      <c r="A267" s="32"/>
      <c r="B267" s="32"/>
      <c r="C267" s="25" t="s">
        <v>24</v>
      </c>
      <c r="D267" s="26" t="s">
        <v>128</v>
      </c>
      <c r="E267" s="56">
        <f t="shared" si="7"/>
        <v>50000</v>
      </c>
      <c r="F267" s="56"/>
      <c r="G267" s="56"/>
      <c r="H267" s="56"/>
      <c r="I267" s="56"/>
      <c r="J267" s="56"/>
      <c r="K267" s="56"/>
      <c r="L267" s="56">
        <v>50000</v>
      </c>
    </row>
    <row r="268" spans="1:12" s="6" customFormat="1" ht="12.75">
      <c r="A268" s="32"/>
      <c r="B268" s="32"/>
      <c r="C268" s="30"/>
      <c r="D268" s="70"/>
      <c r="E268" s="56"/>
      <c r="F268" s="56"/>
      <c r="G268" s="56"/>
      <c r="H268" s="56"/>
      <c r="I268" s="56"/>
      <c r="J268" s="56"/>
      <c r="K268" s="56"/>
      <c r="L268" s="56"/>
    </row>
    <row r="269" spans="1:12" s="6" customFormat="1" ht="12.75">
      <c r="A269" s="32"/>
      <c r="B269" s="116">
        <v>80113</v>
      </c>
      <c r="C269" s="119"/>
      <c r="D269" s="118" t="s">
        <v>91</v>
      </c>
      <c r="E269" s="68">
        <f t="shared" si="7"/>
        <v>601000</v>
      </c>
      <c r="F269" s="68">
        <f>SUM(F270:F277)</f>
        <v>601000</v>
      </c>
      <c r="G269" s="68">
        <f>SUM(G270:G277)</f>
        <v>122000</v>
      </c>
      <c r="H269" s="68">
        <f>SUM(H270:H277)</f>
        <v>22300</v>
      </c>
      <c r="I269" s="56"/>
      <c r="J269" s="56"/>
      <c r="K269" s="56"/>
      <c r="L269" s="56"/>
    </row>
    <row r="270" spans="1:12" s="6" customFormat="1" ht="12.75">
      <c r="A270" s="32"/>
      <c r="B270" s="32"/>
      <c r="C270" s="30" t="s">
        <v>58</v>
      </c>
      <c r="D270" s="70" t="s">
        <v>34</v>
      </c>
      <c r="E270" s="56">
        <f t="shared" si="7"/>
        <v>110000</v>
      </c>
      <c r="F270" s="56">
        <v>110000</v>
      </c>
      <c r="G270" s="56">
        <v>110000</v>
      </c>
      <c r="H270" s="56"/>
      <c r="I270" s="56"/>
      <c r="J270" s="56"/>
      <c r="K270" s="56"/>
      <c r="L270" s="56"/>
    </row>
    <row r="271" spans="1:12" s="6" customFormat="1" ht="12.75">
      <c r="A271" s="32"/>
      <c r="B271" s="32"/>
      <c r="C271" s="30" t="s">
        <v>59</v>
      </c>
      <c r="D271" s="70" t="s">
        <v>35</v>
      </c>
      <c r="E271" s="56">
        <f t="shared" si="7"/>
        <v>8500</v>
      </c>
      <c r="F271" s="56">
        <v>8500</v>
      </c>
      <c r="G271" s="56">
        <v>8500</v>
      </c>
      <c r="H271" s="56"/>
      <c r="I271" s="56"/>
      <c r="J271" s="56"/>
      <c r="K271" s="56"/>
      <c r="L271" s="56"/>
    </row>
    <row r="272" spans="1:12" s="6" customFormat="1" ht="12.75">
      <c r="A272" s="32"/>
      <c r="B272" s="32"/>
      <c r="C272" s="30" t="s">
        <v>60</v>
      </c>
      <c r="D272" s="70" t="s">
        <v>36</v>
      </c>
      <c r="E272" s="56">
        <f t="shared" si="7"/>
        <v>20800</v>
      </c>
      <c r="F272" s="56">
        <v>20800</v>
      </c>
      <c r="G272" s="56"/>
      <c r="H272" s="56">
        <v>20800</v>
      </c>
      <c r="I272" s="56"/>
      <c r="J272" s="56"/>
      <c r="K272" s="56"/>
      <c r="L272" s="56"/>
    </row>
    <row r="273" spans="1:12" s="6" customFormat="1" ht="12.75">
      <c r="A273" s="32"/>
      <c r="B273" s="32"/>
      <c r="C273" s="30" t="s">
        <v>61</v>
      </c>
      <c r="D273" s="70" t="s">
        <v>62</v>
      </c>
      <c r="E273" s="56">
        <f t="shared" si="7"/>
        <v>1500</v>
      </c>
      <c r="F273" s="56">
        <v>1500</v>
      </c>
      <c r="G273" s="56"/>
      <c r="H273" s="56">
        <v>1500</v>
      </c>
      <c r="I273" s="56"/>
      <c r="J273" s="56"/>
      <c r="K273" s="56"/>
      <c r="L273" s="56"/>
    </row>
    <row r="274" spans="1:12" s="6" customFormat="1" ht="12.75">
      <c r="A274" s="32"/>
      <c r="B274" s="32"/>
      <c r="C274" s="25" t="s">
        <v>154</v>
      </c>
      <c r="D274" s="70" t="s">
        <v>153</v>
      </c>
      <c r="E274" s="56">
        <f t="shared" si="7"/>
        <v>3500</v>
      </c>
      <c r="F274" s="56">
        <v>3500</v>
      </c>
      <c r="G274" s="56">
        <v>3500</v>
      </c>
      <c r="H274" s="56"/>
      <c r="I274" s="56"/>
      <c r="J274" s="56"/>
      <c r="K274" s="56"/>
      <c r="L274" s="56"/>
    </row>
    <row r="275" spans="1:12" s="6" customFormat="1" ht="12.75">
      <c r="A275" s="32"/>
      <c r="B275" s="32"/>
      <c r="C275" s="25" t="s">
        <v>176</v>
      </c>
      <c r="D275" s="70" t="s">
        <v>175</v>
      </c>
      <c r="E275" s="56">
        <f t="shared" si="7"/>
        <v>500</v>
      </c>
      <c r="F275" s="56">
        <v>500</v>
      </c>
      <c r="G275" s="56"/>
      <c r="H275" s="56"/>
      <c r="I275" s="56"/>
      <c r="J275" s="56"/>
      <c r="K275" s="56"/>
      <c r="L275" s="56"/>
    </row>
    <row r="276" spans="1:12" s="6" customFormat="1" ht="12.75">
      <c r="A276" s="32"/>
      <c r="B276" s="32"/>
      <c r="C276" s="30" t="s">
        <v>10</v>
      </c>
      <c r="D276" s="70" t="s">
        <v>11</v>
      </c>
      <c r="E276" s="56">
        <f t="shared" si="7"/>
        <v>450000</v>
      </c>
      <c r="F276" s="56">
        <v>450000</v>
      </c>
      <c r="G276" s="56"/>
      <c r="H276" s="56"/>
      <c r="I276" s="56"/>
      <c r="J276" s="56"/>
      <c r="K276" s="56"/>
      <c r="L276" s="56"/>
    </row>
    <row r="277" spans="1:12" s="6" customFormat="1" ht="12.75">
      <c r="A277" s="32"/>
      <c r="B277" s="32"/>
      <c r="C277" s="30" t="s">
        <v>88</v>
      </c>
      <c r="D277" s="70" t="s">
        <v>89</v>
      </c>
      <c r="E277" s="56">
        <f t="shared" si="7"/>
        <v>6200</v>
      </c>
      <c r="F277" s="56">
        <v>6200</v>
      </c>
      <c r="G277" s="56"/>
      <c r="H277" s="56"/>
      <c r="I277" s="56"/>
      <c r="J277" s="56"/>
      <c r="K277" s="56"/>
      <c r="L277" s="56"/>
    </row>
    <row r="278" spans="1:12" s="6" customFormat="1" ht="12.75">
      <c r="A278" s="32"/>
      <c r="B278" s="32"/>
      <c r="C278" s="30"/>
      <c r="D278" s="70"/>
      <c r="E278" s="56"/>
      <c r="F278" s="56"/>
      <c r="G278" s="56"/>
      <c r="H278" s="56"/>
      <c r="I278" s="56"/>
      <c r="J278" s="56"/>
      <c r="K278" s="56"/>
      <c r="L278" s="56"/>
    </row>
    <row r="279" spans="1:12" s="6" customFormat="1" ht="12.75">
      <c r="A279" s="32"/>
      <c r="B279" s="116">
        <v>80114</v>
      </c>
      <c r="C279" s="119"/>
      <c r="D279" s="118" t="s">
        <v>92</v>
      </c>
      <c r="E279" s="68">
        <f t="shared" si="7"/>
        <v>419470</v>
      </c>
      <c r="F279" s="68">
        <f>SUM(F280:F298)</f>
        <v>419470</v>
      </c>
      <c r="G279" s="68">
        <f>SUM(G280:G298)</f>
        <v>287970</v>
      </c>
      <c r="H279" s="68">
        <f>SUM(H280:H298)</f>
        <v>55000</v>
      </c>
      <c r="I279" s="56"/>
      <c r="J279" s="56"/>
      <c r="K279" s="56"/>
      <c r="L279" s="56"/>
    </row>
    <row r="280" spans="1:12" s="6" customFormat="1" ht="12.75">
      <c r="A280" s="32"/>
      <c r="B280" s="32"/>
      <c r="C280" s="30" t="s">
        <v>54</v>
      </c>
      <c r="D280" s="70" t="s">
        <v>83</v>
      </c>
      <c r="E280" s="56">
        <f aca="true" t="shared" si="10" ref="E280:E335">F280+L280</f>
        <v>500</v>
      </c>
      <c r="F280" s="56">
        <v>500</v>
      </c>
      <c r="G280" s="56"/>
      <c r="H280" s="56"/>
      <c r="I280" s="56"/>
      <c r="J280" s="56"/>
      <c r="K280" s="56"/>
      <c r="L280" s="56"/>
    </row>
    <row r="281" spans="1:12" s="6" customFormat="1" ht="12.75">
      <c r="A281" s="32"/>
      <c r="B281" s="32"/>
      <c r="C281" s="30" t="s">
        <v>58</v>
      </c>
      <c r="D281" s="70" t="s">
        <v>34</v>
      </c>
      <c r="E281" s="56">
        <f t="shared" si="10"/>
        <v>261300</v>
      </c>
      <c r="F281" s="56">
        <v>261300</v>
      </c>
      <c r="G281" s="56">
        <v>261300</v>
      </c>
      <c r="H281" s="56"/>
      <c r="I281" s="56"/>
      <c r="J281" s="56"/>
      <c r="K281" s="56"/>
      <c r="L281" s="56"/>
    </row>
    <row r="282" spans="1:12" s="6" customFormat="1" ht="12.75">
      <c r="A282" s="32"/>
      <c r="B282" s="32"/>
      <c r="C282" s="30" t="s">
        <v>59</v>
      </c>
      <c r="D282" s="70" t="s">
        <v>35</v>
      </c>
      <c r="E282" s="56">
        <f t="shared" si="10"/>
        <v>21670</v>
      </c>
      <c r="F282" s="56">
        <v>21670</v>
      </c>
      <c r="G282" s="56">
        <v>21670</v>
      </c>
      <c r="H282" s="56"/>
      <c r="I282" s="56"/>
      <c r="J282" s="56"/>
      <c r="K282" s="56"/>
      <c r="L282" s="56"/>
    </row>
    <row r="283" spans="1:12" s="6" customFormat="1" ht="12.75">
      <c r="A283" s="32"/>
      <c r="B283" s="32"/>
      <c r="C283" s="30" t="s">
        <v>60</v>
      </c>
      <c r="D283" s="70" t="s">
        <v>36</v>
      </c>
      <c r="E283" s="56">
        <f t="shared" si="10"/>
        <v>48100</v>
      </c>
      <c r="F283" s="56">
        <v>48100</v>
      </c>
      <c r="G283" s="56"/>
      <c r="H283" s="56">
        <v>48100</v>
      </c>
      <c r="I283" s="56"/>
      <c r="J283" s="56"/>
      <c r="K283" s="56"/>
      <c r="L283" s="56"/>
    </row>
    <row r="284" spans="1:12" s="6" customFormat="1" ht="12.75">
      <c r="A284" s="32"/>
      <c r="B284" s="32"/>
      <c r="C284" s="30" t="s">
        <v>61</v>
      </c>
      <c r="D284" s="70" t="s">
        <v>62</v>
      </c>
      <c r="E284" s="56">
        <f t="shared" si="10"/>
        <v>6900</v>
      </c>
      <c r="F284" s="56">
        <v>6900</v>
      </c>
      <c r="G284" s="56"/>
      <c r="H284" s="56">
        <v>6900</v>
      </c>
      <c r="I284" s="56"/>
      <c r="J284" s="56"/>
      <c r="K284" s="56"/>
      <c r="L284" s="56"/>
    </row>
    <row r="285" spans="1:12" s="6" customFormat="1" ht="12.75">
      <c r="A285" s="32"/>
      <c r="B285" s="32"/>
      <c r="C285" s="30" t="s">
        <v>154</v>
      </c>
      <c r="D285" s="70" t="s">
        <v>153</v>
      </c>
      <c r="E285" s="56">
        <f t="shared" si="10"/>
        <v>5000</v>
      </c>
      <c r="F285" s="56">
        <v>5000</v>
      </c>
      <c r="G285" s="56">
        <v>5000</v>
      </c>
      <c r="H285" s="56"/>
      <c r="I285" s="56"/>
      <c r="J285" s="56"/>
      <c r="K285" s="56"/>
      <c r="L285" s="56"/>
    </row>
    <row r="286" spans="1:12" s="6" customFormat="1" ht="12.75">
      <c r="A286" s="32"/>
      <c r="B286" s="32"/>
      <c r="C286" s="30" t="s">
        <v>8</v>
      </c>
      <c r="D286" s="70" t="s">
        <v>9</v>
      </c>
      <c r="E286" s="56">
        <f t="shared" si="10"/>
        <v>14000</v>
      </c>
      <c r="F286" s="56">
        <v>14000</v>
      </c>
      <c r="G286" s="56"/>
      <c r="H286" s="56"/>
      <c r="I286" s="56"/>
      <c r="J286" s="56"/>
      <c r="K286" s="56"/>
      <c r="L286" s="56"/>
    </row>
    <row r="287" spans="1:12" s="6" customFormat="1" ht="12.75">
      <c r="A287" s="32"/>
      <c r="B287" s="32"/>
      <c r="C287" s="30" t="s">
        <v>19</v>
      </c>
      <c r="D287" s="70" t="s">
        <v>20</v>
      </c>
      <c r="E287" s="56">
        <f t="shared" si="10"/>
        <v>2000</v>
      </c>
      <c r="F287" s="56">
        <v>2000</v>
      </c>
      <c r="G287" s="56"/>
      <c r="H287" s="56"/>
      <c r="I287" s="56"/>
      <c r="J287" s="56"/>
      <c r="K287" s="56"/>
      <c r="L287" s="56"/>
    </row>
    <row r="288" spans="1:12" s="6" customFormat="1" ht="12.75">
      <c r="A288" s="32"/>
      <c r="B288" s="32"/>
      <c r="C288" s="25" t="s">
        <v>176</v>
      </c>
      <c r="D288" s="70" t="s">
        <v>175</v>
      </c>
      <c r="E288" s="56">
        <f t="shared" si="10"/>
        <v>200</v>
      </c>
      <c r="F288" s="56">
        <v>200</v>
      </c>
      <c r="G288" s="56"/>
      <c r="H288" s="56"/>
      <c r="I288" s="56"/>
      <c r="J288" s="56"/>
      <c r="K288" s="56"/>
      <c r="L288" s="56"/>
    </row>
    <row r="289" spans="1:12" s="6" customFormat="1" ht="12.75">
      <c r="A289" s="32"/>
      <c r="B289" s="32"/>
      <c r="C289" s="30" t="s">
        <v>10</v>
      </c>
      <c r="D289" s="70" t="s">
        <v>11</v>
      </c>
      <c r="E289" s="56">
        <f t="shared" si="10"/>
        <v>7000</v>
      </c>
      <c r="F289" s="56">
        <v>7000</v>
      </c>
      <c r="G289" s="56"/>
      <c r="H289" s="56"/>
      <c r="I289" s="56"/>
      <c r="J289" s="56"/>
      <c r="K289" s="56"/>
      <c r="L289" s="56"/>
    </row>
    <row r="290" spans="1:12" s="6" customFormat="1" ht="12.75">
      <c r="A290" s="32"/>
      <c r="B290" s="32"/>
      <c r="C290" s="30" t="s">
        <v>164</v>
      </c>
      <c r="D290" s="72" t="s">
        <v>165</v>
      </c>
      <c r="E290" s="56">
        <f t="shared" si="10"/>
        <v>2800</v>
      </c>
      <c r="F290" s="56">
        <v>2800</v>
      </c>
      <c r="G290" s="56"/>
      <c r="H290" s="56"/>
      <c r="I290" s="56"/>
      <c r="J290" s="56"/>
      <c r="K290" s="56"/>
      <c r="L290" s="56"/>
    </row>
    <row r="291" spans="1:12" s="6" customFormat="1" ht="25.5">
      <c r="A291" s="32"/>
      <c r="B291" s="32"/>
      <c r="C291" s="25" t="s">
        <v>185</v>
      </c>
      <c r="D291" s="72" t="s">
        <v>186</v>
      </c>
      <c r="E291" s="56">
        <f t="shared" si="10"/>
        <v>1600</v>
      </c>
      <c r="F291" s="56">
        <v>1600</v>
      </c>
      <c r="G291" s="56"/>
      <c r="H291" s="56"/>
      <c r="I291" s="56"/>
      <c r="J291" s="56"/>
      <c r="K291" s="56"/>
      <c r="L291" s="56"/>
    </row>
    <row r="292" spans="1:12" s="6" customFormat="1" ht="25.5">
      <c r="A292" s="32"/>
      <c r="B292" s="32"/>
      <c r="C292" s="25" t="s">
        <v>177</v>
      </c>
      <c r="D292" s="72" t="s">
        <v>178</v>
      </c>
      <c r="E292" s="56">
        <f t="shared" si="10"/>
        <v>6000</v>
      </c>
      <c r="F292" s="56">
        <v>6000</v>
      </c>
      <c r="G292" s="56"/>
      <c r="H292" s="56"/>
      <c r="I292" s="56"/>
      <c r="J292" s="56"/>
      <c r="K292" s="56"/>
      <c r="L292" s="56"/>
    </row>
    <row r="293" spans="1:12" s="6" customFormat="1" ht="12.75">
      <c r="A293" s="32"/>
      <c r="B293" s="32"/>
      <c r="C293" s="30" t="s">
        <v>183</v>
      </c>
      <c r="D293" s="72" t="s">
        <v>184</v>
      </c>
      <c r="E293" s="56">
        <f t="shared" si="10"/>
        <v>19200</v>
      </c>
      <c r="F293" s="56">
        <v>19200</v>
      </c>
      <c r="G293" s="56"/>
      <c r="H293" s="56"/>
      <c r="I293" s="56"/>
      <c r="J293" s="56"/>
      <c r="K293" s="56"/>
      <c r="L293" s="56"/>
    </row>
    <row r="294" spans="1:12" s="6" customFormat="1" ht="12.75">
      <c r="A294" s="32"/>
      <c r="B294" s="32"/>
      <c r="C294" s="30" t="s">
        <v>86</v>
      </c>
      <c r="D294" s="70" t="s">
        <v>40</v>
      </c>
      <c r="E294" s="56">
        <f t="shared" si="10"/>
        <v>3000</v>
      </c>
      <c r="F294" s="56">
        <v>3000</v>
      </c>
      <c r="G294" s="56"/>
      <c r="H294" s="56"/>
      <c r="I294" s="56"/>
      <c r="J294" s="56"/>
      <c r="K294" s="56"/>
      <c r="L294" s="56"/>
    </row>
    <row r="295" spans="1:12" s="6" customFormat="1" ht="12.75">
      <c r="A295" s="32"/>
      <c r="B295" s="32"/>
      <c r="C295" s="30" t="s">
        <v>64</v>
      </c>
      <c r="D295" s="70" t="s">
        <v>87</v>
      </c>
      <c r="E295" s="56">
        <f t="shared" si="10"/>
        <v>1200</v>
      </c>
      <c r="F295" s="56">
        <v>1200</v>
      </c>
      <c r="G295" s="56"/>
      <c r="H295" s="56"/>
      <c r="I295" s="56"/>
      <c r="J295" s="56"/>
      <c r="K295" s="56"/>
      <c r="L295" s="56"/>
    </row>
    <row r="296" spans="1:12" s="6" customFormat="1" ht="12.75">
      <c r="A296" s="32"/>
      <c r="B296" s="32"/>
      <c r="C296" s="30" t="s">
        <v>88</v>
      </c>
      <c r="D296" s="70" t="s">
        <v>89</v>
      </c>
      <c r="E296" s="56">
        <f t="shared" si="10"/>
        <v>7500</v>
      </c>
      <c r="F296" s="56">
        <v>7500</v>
      </c>
      <c r="G296" s="56"/>
      <c r="H296" s="56"/>
      <c r="I296" s="56"/>
      <c r="J296" s="56"/>
      <c r="K296" s="56"/>
      <c r="L296" s="56"/>
    </row>
    <row r="297" spans="1:12" s="6" customFormat="1" ht="25.5">
      <c r="A297" s="32"/>
      <c r="B297" s="32"/>
      <c r="C297" s="25" t="s">
        <v>181</v>
      </c>
      <c r="D297" s="71" t="s">
        <v>180</v>
      </c>
      <c r="E297" s="56">
        <f t="shared" si="10"/>
        <v>5000</v>
      </c>
      <c r="F297" s="56">
        <v>5000</v>
      </c>
      <c r="G297" s="56"/>
      <c r="H297" s="56"/>
      <c r="I297" s="56"/>
      <c r="J297" s="56"/>
      <c r="K297" s="56"/>
      <c r="L297" s="56"/>
    </row>
    <row r="298" spans="1:12" s="6" customFormat="1" ht="25.5">
      <c r="A298" s="32"/>
      <c r="B298" s="32"/>
      <c r="C298" s="25" t="s">
        <v>179</v>
      </c>
      <c r="D298" s="71" t="s">
        <v>182</v>
      </c>
      <c r="E298" s="56">
        <f t="shared" si="10"/>
        <v>6500</v>
      </c>
      <c r="F298" s="56">
        <v>6500</v>
      </c>
      <c r="G298" s="56"/>
      <c r="H298" s="56"/>
      <c r="I298" s="56"/>
      <c r="J298" s="56"/>
      <c r="K298" s="56"/>
      <c r="L298" s="56"/>
    </row>
    <row r="299" spans="1:12" s="6" customFormat="1" ht="12.75">
      <c r="A299" s="32"/>
      <c r="B299" s="32"/>
      <c r="C299" s="31"/>
      <c r="D299" s="70"/>
      <c r="E299" s="56"/>
      <c r="F299" s="56"/>
      <c r="G299" s="56"/>
      <c r="H299" s="56"/>
      <c r="I299" s="56"/>
      <c r="J299" s="56"/>
      <c r="K299" s="56"/>
      <c r="L299" s="56"/>
    </row>
    <row r="300" spans="1:12" s="6" customFormat="1" ht="12.75">
      <c r="A300" s="32"/>
      <c r="B300" s="116">
        <v>80145</v>
      </c>
      <c r="C300" s="117"/>
      <c r="D300" s="118" t="s">
        <v>93</v>
      </c>
      <c r="E300" s="68">
        <f t="shared" si="10"/>
        <v>9500</v>
      </c>
      <c r="F300" s="68">
        <f>SUM(F301:F301)</f>
        <v>9500</v>
      </c>
      <c r="G300" s="68">
        <f>SUM(G301:G301)</f>
        <v>9500</v>
      </c>
      <c r="H300" s="56"/>
      <c r="I300" s="56"/>
      <c r="J300" s="56"/>
      <c r="K300" s="56"/>
      <c r="L300" s="56"/>
    </row>
    <row r="301" spans="1:12" s="6" customFormat="1" ht="12.75">
      <c r="A301" s="32"/>
      <c r="B301" s="32"/>
      <c r="C301" s="30" t="s">
        <v>154</v>
      </c>
      <c r="D301" s="70" t="s">
        <v>153</v>
      </c>
      <c r="E301" s="56">
        <f t="shared" si="10"/>
        <v>9500</v>
      </c>
      <c r="F301" s="56">
        <v>9500</v>
      </c>
      <c r="G301" s="56">
        <v>9500</v>
      </c>
      <c r="H301" s="56"/>
      <c r="I301" s="56"/>
      <c r="J301" s="56"/>
      <c r="K301" s="56"/>
      <c r="L301" s="56"/>
    </row>
    <row r="302" spans="1:12" s="6" customFormat="1" ht="12.75">
      <c r="A302" s="32"/>
      <c r="B302" s="32"/>
      <c r="C302" s="30"/>
      <c r="D302" s="70"/>
      <c r="E302" s="56"/>
      <c r="F302" s="56"/>
      <c r="G302" s="56"/>
      <c r="H302" s="56"/>
      <c r="I302" s="56"/>
      <c r="J302" s="56"/>
      <c r="K302" s="56"/>
      <c r="L302" s="56"/>
    </row>
    <row r="303" spans="1:12" s="6" customFormat="1" ht="12.75">
      <c r="A303" s="32"/>
      <c r="B303" s="116">
        <v>80146</v>
      </c>
      <c r="C303" s="119"/>
      <c r="D303" s="118" t="s">
        <v>157</v>
      </c>
      <c r="E303" s="68">
        <f t="shared" si="10"/>
        <v>41000</v>
      </c>
      <c r="F303" s="68">
        <f>SUM(F304)</f>
        <v>41000</v>
      </c>
      <c r="G303" s="56"/>
      <c r="H303" s="56"/>
      <c r="I303" s="56"/>
      <c r="J303" s="56"/>
      <c r="K303" s="56"/>
      <c r="L303" s="56"/>
    </row>
    <row r="304" spans="1:12" s="6" customFormat="1" ht="12.75">
      <c r="A304" s="32"/>
      <c r="B304" s="32"/>
      <c r="C304" s="30" t="s">
        <v>10</v>
      </c>
      <c r="D304" s="70" t="s">
        <v>11</v>
      </c>
      <c r="E304" s="56">
        <f t="shared" si="10"/>
        <v>41000</v>
      </c>
      <c r="F304" s="56">
        <v>41000</v>
      </c>
      <c r="G304" s="56"/>
      <c r="H304" s="56"/>
      <c r="I304" s="56"/>
      <c r="J304" s="56"/>
      <c r="K304" s="56"/>
      <c r="L304" s="56"/>
    </row>
    <row r="305" spans="1:12" s="6" customFormat="1" ht="12.75">
      <c r="A305" s="32"/>
      <c r="B305" s="32"/>
      <c r="C305" s="30"/>
      <c r="D305" s="70"/>
      <c r="E305" s="56"/>
      <c r="F305" s="56"/>
      <c r="G305" s="56"/>
      <c r="H305" s="56"/>
      <c r="I305" s="56"/>
      <c r="J305" s="56"/>
      <c r="K305" s="56"/>
      <c r="L305" s="56"/>
    </row>
    <row r="306" spans="1:12" s="6" customFormat="1" ht="12.75">
      <c r="A306" s="32"/>
      <c r="B306" s="116">
        <v>80195</v>
      </c>
      <c r="C306" s="119"/>
      <c r="D306" s="118" t="s">
        <v>28</v>
      </c>
      <c r="E306" s="68">
        <f t="shared" si="10"/>
        <v>257300</v>
      </c>
      <c r="F306" s="68">
        <f>SUM(F307:F316)</f>
        <v>232300</v>
      </c>
      <c r="G306" s="68">
        <f aca="true" t="shared" si="11" ref="G306:L306">SUM(G307:G316)</f>
        <v>50700</v>
      </c>
      <c r="H306" s="68">
        <f t="shared" si="11"/>
        <v>3300</v>
      </c>
      <c r="I306" s="68"/>
      <c r="J306" s="68"/>
      <c r="K306" s="68"/>
      <c r="L306" s="68">
        <f t="shared" si="11"/>
        <v>25000</v>
      </c>
    </row>
    <row r="307" spans="1:12" s="6" customFormat="1" ht="12.75">
      <c r="A307" s="32"/>
      <c r="B307" s="32"/>
      <c r="C307" s="30" t="s">
        <v>58</v>
      </c>
      <c r="D307" s="70" t="s">
        <v>34</v>
      </c>
      <c r="E307" s="56">
        <f t="shared" si="10"/>
        <v>14800</v>
      </c>
      <c r="F307" s="56">
        <v>14800</v>
      </c>
      <c r="G307" s="56">
        <v>14800</v>
      </c>
      <c r="H307" s="56"/>
      <c r="I307" s="56"/>
      <c r="J307" s="56"/>
      <c r="K307" s="56"/>
      <c r="L307" s="56"/>
    </row>
    <row r="308" spans="1:12" s="6" customFormat="1" ht="12.75">
      <c r="A308" s="32"/>
      <c r="B308" s="32"/>
      <c r="C308" s="30" t="s">
        <v>59</v>
      </c>
      <c r="D308" s="70" t="s">
        <v>35</v>
      </c>
      <c r="E308" s="56">
        <f t="shared" si="10"/>
        <v>900</v>
      </c>
      <c r="F308" s="56">
        <v>900</v>
      </c>
      <c r="G308" s="56">
        <v>900</v>
      </c>
      <c r="H308" s="56"/>
      <c r="I308" s="56"/>
      <c r="J308" s="56"/>
      <c r="K308" s="56"/>
      <c r="L308" s="56"/>
    </row>
    <row r="309" spans="1:12" s="6" customFormat="1" ht="12.75">
      <c r="A309" s="32"/>
      <c r="B309" s="32"/>
      <c r="C309" s="30" t="s">
        <v>60</v>
      </c>
      <c r="D309" s="70" t="s">
        <v>36</v>
      </c>
      <c r="E309" s="56">
        <f t="shared" si="10"/>
        <v>3000</v>
      </c>
      <c r="F309" s="56">
        <v>3000</v>
      </c>
      <c r="G309" s="56"/>
      <c r="H309" s="56">
        <v>3000</v>
      </c>
      <c r="I309" s="56"/>
      <c r="J309" s="56"/>
      <c r="K309" s="56"/>
      <c r="L309" s="56"/>
    </row>
    <row r="310" spans="1:12" s="6" customFormat="1" ht="12.75">
      <c r="A310" s="32"/>
      <c r="B310" s="32"/>
      <c r="C310" s="30" t="s">
        <v>61</v>
      </c>
      <c r="D310" s="70" t="s">
        <v>62</v>
      </c>
      <c r="E310" s="56">
        <f t="shared" si="10"/>
        <v>300</v>
      </c>
      <c r="F310" s="56">
        <v>300</v>
      </c>
      <c r="G310" s="56"/>
      <c r="H310" s="56">
        <v>300</v>
      </c>
      <c r="I310" s="56"/>
      <c r="J310" s="56"/>
      <c r="K310" s="56"/>
      <c r="L310" s="56"/>
    </row>
    <row r="311" spans="1:12" s="6" customFormat="1" ht="12.75">
      <c r="A311" s="32"/>
      <c r="B311" s="32"/>
      <c r="C311" s="30" t="s">
        <v>154</v>
      </c>
      <c r="D311" s="70" t="s">
        <v>153</v>
      </c>
      <c r="E311" s="56">
        <f t="shared" si="10"/>
        <v>35000</v>
      </c>
      <c r="F311" s="56">
        <v>35000</v>
      </c>
      <c r="G311" s="56">
        <v>35000</v>
      </c>
      <c r="H311" s="56"/>
      <c r="I311" s="56"/>
      <c r="J311" s="56"/>
      <c r="K311" s="56"/>
      <c r="L311" s="56"/>
    </row>
    <row r="312" spans="1:12" s="6" customFormat="1" ht="12.75">
      <c r="A312" s="32"/>
      <c r="B312" s="32"/>
      <c r="C312" s="30" t="s">
        <v>8</v>
      </c>
      <c r="D312" s="70" t="s">
        <v>9</v>
      </c>
      <c r="E312" s="56">
        <f t="shared" si="10"/>
        <v>25000</v>
      </c>
      <c r="F312" s="56">
        <v>25000</v>
      </c>
      <c r="G312" s="56"/>
      <c r="H312" s="56"/>
      <c r="I312" s="56"/>
      <c r="J312" s="56"/>
      <c r="K312" s="56"/>
      <c r="L312" s="56"/>
    </row>
    <row r="313" spans="1:12" s="6" customFormat="1" ht="12.75">
      <c r="A313" s="32"/>
      <c r="B313" s="32"/>
      <c r="C313" s="25" t="s">
        <v>176</v>
      </c>
      <c r="D313" s="70" t="s">
        <v>175</v>
      </c>
      <c r="E313" s="56">
        <f t="shared" si="10"/>
        <v>26640</v>
      </c>
      <c r="F313" s="56">
        <v>26640</v>
      </c>
      <c r="G313" s="56"/>
      <c r="H313" s="56"/>
      <c r="I313" s="56"/>
      <c r="J313" s="56"/>
      <c r="K313" s="56"/>
      <c r="L313" s="56"/>
    </row>
    <row r="314" spans="1:12" s="6" customFormat="1" ht="12.75">
      <c r="A314" s="32"/>
      <c r="B314" s="32"/>
      <c r="C314" s="30" t="s">
        <v>10</v>
      </c>
      <c r="D314" s="70" t="s">
        <v>11</v>
      </c>
      <c r="E314" s="56">
        <f t="shared" si="10"/>
        <v>80000</v>
      </c>
      <c r="F314" s="56">
        <v>80000</v>
      </c>
      <c r="G314" s="56"/>
      <c r="H314" s="56"/>
      <c r="I314" s="56"/>
      <c r="J314" s="56"/>
      <c r="K314" s="56"/>
      <c r="L314" s="56"/>
    </row>
    <row r="315" spans="1:12" s="6" customFormat="1" ht="12.75">
      <c r="A315" s="32"/>
      <c r="B315" s="32"/>
      <c r="C315" s="30" t="s">
        <v>88</v>
      </c>
      <c r="D315" s="70" t="s">
        <v>89</v>
      </c>
      <c r="E315" s="56">
        <f t="shared" si="10"/>
        <v>46660</v>
      </c>
      <c r="F315" s="56">
        <v>46660</v>
      </c>
      <c r="G315" s="56"/>
      <c r="H315" s="56"/>
      <c r="I315" s="56"/>
      <c r="J315" s="56"/>
      <c r="K315" s="56"/>
      <c r="L315" s="56"/>
    </row>
    <row r="316" spans="1:12" s="6" customFormat="1" ht="12.75">
      <c r="A316" s="32"/>
      <c r="B316" s="32"/>
      <c r="C316" s="29">
        <v>6050</v>
      </c>
      <c r="D316" s="70" t="s">
        <v>5</v>
      </c>
      <c r="E316" s="56">
        <f t="shared" si="10"/>
        <v>25000</v>
      </c>
      <c r="F316" s="56"/>
      <c r="G316" s="56"/>
      <c r="H316" s="56"/>
      <c r="I316" s="56"/>
      <c r="J316" s="56"/>
      <c r="K316" s="56"/>
      <c r="L316" s="56">
        <v>25000</v>
      </c>
    </row>
    <row r="317" spans="1:12" s="6" customFormat="1" ht="13.5" thickBot="1">
      <c r="A317" s="48"/>
      <c r="B317" s="48"/>
      <c r="C317" s="64"/>
      <c r="D317" s="76"/>
      <c r="E317" s="57"/>
      <c r="F317" s="57"/>
      <c r="G317" s="57"/>
      <c r="H317" s="57"/>
      <c r="I317" s="57"/>
      <c r="J317" s="57"/>
      <c r="K317" s="57"/>
      <c r="L317" s="57"/>
    </row>
    <row r="318" spans="1:12" s="6" customFormat="1" ht="24.75" customHeight="1">
      <c r="A318" s="102">
        <v>851</v>
      </c>
      <c r="B318" s="120"/>
      <c r="C318" s="115"/>
      <c r="D318" s="121" t="s">
        <v>94</v>
      </c>
      <c r="E318" s="101">
        <f t="shared" si="10"/>
        <v>400000</v>
      </c>
      <c r="F318" s="101">
        <f>F319+F324</f>
        <v>400000</v>
      </c>
      <c r="G318" s="101">
        <f>G319+G324</f>
        <v>92380</v>
      </c>
      <c r="H318" s="101">
        <f>H319+H324</f>
        <v>9600</v>
      </c>
      <c r="I318" s="105"/>
      <c r="J318" s="59"/>
      <c r="K318" s="59"/>
      <c r="L318" s="59"/>
    </row>
    <row r="319" spans="1:12" s="6" customFormat="1" ht="12.75">
      <c r="A319" s="47"/>
      <c r="B319" s="122">
        <v>85153</v>
      </c>
      <c r="C319" s="123"/>
      <c r="D319" s="124" t="s">
        <v>167</v>
      </c>
      <c r="E319" s="68">
        <f t="shared" si="10"/>
        <v>19500</v>
      </c>
      <c r="F319" s="68">
        <f>SUM(F320:F322)</f>
        <v>19500</v>
      </c>
      <c r="G319" s="68">
        <f>SUM(G320:G322)</f>
        <v>7500</v>
      </c>
      <c r="H319" s="56"/>
      <c r="I319" s="56"/>
      <c r="J319" s="56"/>
      <c r="K319" s="56"/>
      <c r="L319" s="56"/>
    </row>
    <row r="320" spans="1:12" s="6" customFormat="1" ht="12.75">
      <c r="A320" s="47"/>
      <c r="B320" s="36"/>
      <c r="C320" s="30" t="s">
        <v>154</v>
      </c>
      <c r="D320" s="70" t="s">
        <v>153</v>
      </c>
      <c r="E320" s="56">
        <f t="shared" si="10"/>
        <v>7500</v>
      </c>
      <c r="F320" s="56">
        <v>7500</v>
      </c>
      <c r="G320" s="56">
        <v>7500</v>
      </c>
      <c r="H320" s="56"/>
      <c r="I320" s="56"/>
      <c r="J320" s="56"/>
      <c r="K320" s="56"/>
      <c r="L320" s="56"/>
    </row>
    <row r="321" spans="1:12" s="6" customFormat="1" ht="12.75">
      <c r="A321" s="47"/>
      <c r="B321" s="36"/>
      <c r="C321" s="30" t="s">
        <v>8</v>
      </c>
      <c r="D321" s="70" t="s">
        <v>9</v>
      </c>
      <c r="E321" s="56">
        <f t="shared" si="10"/>
        <v>2000</v>
      </c>
      <c r="F321" s="56">
        <v>2000</v>
      </c>
      <c r="G321" s="56"/>
      <c r="H321" s="56"/>
      <c r="I321" s="56"/>
      <c r="J321" s="34"/>
      <c r="K321" s="34"/>
      <c r="L321" s="34"/>
    </row>
    <row r="322" spans="1:12" s="6" customFormat="1" ht="12.75">
      <c r="A322" s="47"/>
      <c r="B322" s="36"/>
      <c r="C322" s="30" t="s">
        <v>10</v>
      </c>
      <c r="D322" s="70" t="s">
        <v>11</v>
      </c>
      <c r="E322" s="56">
        <f t="shared" si="10"/>
        <v>10000</v>
      </c>
      <c r="F322" s="56">
        <v>10000</v>
      </c>
      <c r="G322" s="56"/>
      <c r="H322" s="56"/>
      <c r="I322" s="56"/>
      <c r="J322" s="34"/>
      <c r="K322" s="34"/>
      <c r="L322" s="34"/>
    </row>
    <row r="323" spans="1:12" s="6" customFormat="1" ht="12.75">
      <c r="A323" s="47"/>
      <c r="B323" s="47"/>
      <c r="C323" s="31"/>
      <c r="D323" s="70"/>
      <c r="E323" s="56"/>
      <c r="F323" s="56"/>
      <c r="G323" s="56"/>
      <c r="H323" s="56"/>
      <c r="I323" s="56"/>
      <c r="J323" s="34"/>
      <c r="K323" s="34"/>
      <c r="L323" s="34"/>
    </row>
    <row r="324" spans="1:12" s="6" customFormat="1" ht="12.75">
      <c r="A324" s="32"/>
      <c r="B324" s="116">
        <v>85154</v>
      </c>
      <c r="C324" s="119"/>
      <c r="D324" s="118" t="s">
        <v>95</v>
      </c>
      <c r="E324" s="68">
        <f t="shared" si="10"/>
        <v>380500</v>
      </c>
      <c r="F324" s="68">
        <f>SUM(F325:F339)</f>
        <v>380500</v>
      </c>
      <c r="G324" s="68">
        <f>SUM(G325:G339)</f>
        <v>84880</v>
      </c>
      <c r="H324" s="68">
        <f>SUM(H325:H339)</f>
        <v>9600</v>
      </c>
      <c r="I324" s="56"/>
      <c r="J324" s="34"/>
      <c r="K324" s="34"/>
      <c r="L324" s="34"/>
    </row>
    <row r="325" spans="1:12" s="6" customFormat="1" ht="12.75">
      <c r="A325" s="32"/>
      <c r="B325" s="32"/>
      <c r="C325" s="30" t="s">
        <v>58</v>
      </c>
      <c r="D325" s="70" t="s">
        <v>34</v>
      </c>
      <c r="E325" s="56">
        <f t="shared" si="10"/>
        <v>36000</v>
      </c>
      <c r="F325" s="56">
        <v>36000</v>
      </c>
      <c r="G325" s="56">
        <v>36000</v>
      </c>
      <c r="H325" s="56"/>
      <c r="I325" s="56"/>
      <c r="J325" s="34"/>
      <c r="K325" s="34"/>
      <c r="L325" s="34"/>
    </row>
    <row r="326" spans="1:12" s="6" customFormat="1" ht="12.75">
      <c r="A326" s="32"/>
      <c r="B326" s="32"/>
      <c r="C326" s="30" t="s">
        <v>59</v>
      </c>
      <c r="D326" s="70" t="s">
        <v>35</v>
      </c>
      <c r="E326" s="56">
        <f t="shared" si="10"/>
        <v>3060</v>
      </c>
      <c r="F326" s="56">
        <v>3060</v>
      </c>
      <c r="G326" s="56">
        <v>3060</v>
      </c>
      <c r="H326" s="56"/>
      <c r="I326" s="56"/>
      <c r="J326" s="34"/>
      <c r="K326" s="34"/>
      <c r="L326" s="34"/>
    </row>
    <row r="327" spans="1:12" s="6" customFormat="1" ht="12.75">
      <c r="A327" s="32"/>
      <c r="B327" s="32"/>
      <c r="C327" s="30" t="s">
        <v>60</v>
      </c>
      <c r="D327" s="70" t="s">
        <v>36</v>
      </c>
      <c r="E327" s="56">
        <f t="shared" si="10"/>
        <v>8200</v>
      </c>
      <c r="F327" s="56">
        <v>8200</v>
      </c>
      <c r="G327" s="56"/>
      <c r="H327" s="56">
        <v>8200</v>
      </c>
      <c r="I327" s="56"/>
      <c r="J327" s="34"/>
      <c r="K327" s="34"/>
      <c r="L327" s="34"/>
    </row>
    <row r="328" spans="1:12" s="6" customFormat="1" ht="12.75">
      <c r="A328" s="32"/>
      <c r="B328" s="32"/>
      <c r="C328" s="30" t="s">
        <v>61</v>
      </c>
      <c r="D328" s="70" t="s">
        <v>62</v>
      </c>
      <c r="E328" s="56">
        <f t="shared" si="10"/>
        <v>1400</v>
      </c>
      <c r="F328" s="56">
        <v>1400</v>
      </c>
      <c r="G328" s="56"/>
      <c r="H328" s="56">
        <v>1400</v>
      </c>
      <c r="I328" s="56"/>
      <c r="J328" s="34"/>
      <c r="K328" s="34"/>
      <c r="L328" s="34"/>
    </row>
    <row r="329" spans="1:12" s="6" customFormat="1" ht="12.75">
      <c r="A329" s="32"/>
      <c r="B329" s="32"/>
      <c r="C329" s="29">
        <v>4140</v>
      </c>
      <c r="D329" s="70" t="s">
        <v>44</v>
      </c>
      <c r="E329" s="56">
        <f t="shared" si="10"/>
        <v>1000</v>
      </c>
      <c r="F329" s="56">
        <v>1000</v>
      </c>
      <c r="G329" s="56"/>
      <c r="H329" s="56"/>
      <c r="I329" s="56"/>
      <c r="J329" s="34"/>
      <c r="K329" s="34"/>
      <c r="L329" s="34"/>
    </row>
    <row r="330" spans="1:12" s="6" customFormat="1" ht="12.75">
      <c r="A330" s="32"/>
      <c r="B330" s="32"/>
      <c r="C330" s="30" t="s">
        <v>154</v>
      </c>
      <c r="D330" s="70" t="s">
        <v>153</v>
      </c>
      <c r="E330" s="56">
        <f t="shared" si="10"/>
        <v>45820</v>
      </c>
      <c r="F330" s="56">
        <v>45820</v>
      </c>
      <c r="G330" s="56">
        <v>45820</v>
      </c>
      <c r="H330" s="56"/>
      <c r="I330" s="56"/>
      <c r="J330" s="34"/>
      <c r="K330" s="34"/>
      <c r="L330" s="34"/>
    </row>
    <row r="331" spans="1:12" s="6" customFormat="1" ht="12.75">
      <c r="A331" s="32"/>
      <c r="B331" s="32"/>
      <c r="C331" s="30" t="s">
        <v>8</v>
      </c>
      <c r="D331" s="70" t="s">
        <v>9</v>
      </c>
      <c r="E331" s="56">
        <f t="shared" si="10"/>
        <v>25264</v>
      </c>
      <c r="F331" s="56">
        <v>25264</v>
      </c>
      <c r="G331" s="56"/>
      <c r="H331" s="56"/>
      <c r="I331" s="56"/>
      <c r="J331" s="34"/>
      <c r="K331" s="34"/>
      <c r="L331" s="34"/>
    </row>
    <row r="332" spans="1:12" s="6" customFormat="1" ht="12.75">
      <c r="A332" s="32"/>
      <c r="B332" s="32"/>
      <c r="C332" s="30" t="s">
        <v>63</v>
      </c>
      <c r="D332" s="70" t="s">
        <v>45</v>
      </c>
      <c r="E332" s="56">
        <f t="shared" si="10"/>
        <v>6000</v>
      </c>
      <c r="F332" s="56">
        <v>6000</v>
      </c>
      <c r="G332" s="56"/>
      <c r="H332" s="56"/>
      <c r="I332" s="56"/>
      <c r="J332" s="34"/>
      <c r="K332" s="34"/>
      <c r="L332" s="34"/>
    </row>
    <row r="333" spans="1:12" s="6" customFormat="1" ht="12.75">
      <c r="A333" s="32"/>
      <c r="B333" s="32"/>
      <c r="C333" s="30" t="s">
        <v>19</v>
      </c>
      <c r="D333" s="70" t="s">
        <v>20</v>
      </c>
      <c r="E333" s="56">
        <f t="shared" si="10"/>
        <v>4500</v>
      </c>
      <c r="F333" s="56">
        <v>4500</v>
      </c>
      <c r="G333" s="56"/>
      <c r="H333" s="56"/>
      <c r="I333" s="56"/>
      <c r="J333" s="34"/>
      <c r="K333" s="34"/>
      <c r="L333" s="34"/>
    </row>
    <row r="334" spans="1:12" s="6" customFormat="1" ht="12.75">
      <c r="A334" s="32"/>
      <c r="B334" s="32"/>
      <c r="C334" s="25" t="s">
        <v>176</v>
      </c>
      <c r="D334" s="70" t="s">
        <v>175</v>
      </c>
      <c r="E334" s="56">
        <f t="shared" si="10"/>
        <v>100</v>
      </c>
      <c r="F334" s="56">
        <v>100</v>
      </c>
      <c r="G334" s="56"/>
      <c r="H334" s="56"/>
      <c r="I334" s="56"/>
      <c r="J334" s="34"/>
      <c r="K334" s="34"/>
      <c r="L334" s="34"/>
    </row>
    <row r="335" spans="1:12" s="6" customFormat="1" ht="12.75">
      <c r="A335" s="32"/>
      <c r="B335" s="32"/>
      <c r="C335" s="30" t="s">
        <v>10</v>
      </c>
      <c r="D335" s="70" t="s">
        <v>11</v>
      </c>
      <c r="E335" s="56">
        <f t="shared" si="10"/>
        <v>229756</v>
      </c>
      <c r="F335" s="56">
        <v>229756</v>
      </c>
      <c r="G335" s="56"/>
      <c r="H335" s="56"/>
      <c r="I335" s="56"/>
      <c r="J335" s="34"/>
      <c r="K335" s="34"/>
      <c r="L335" s="34"/>
    </row>
    <row r="336" spans="1:12" s="6" customFormat="1" ht="25.5">
      <c r="A336" s="32"/>
      <c r="B336" s="32"/>
      <c r="C336" s="25" t="s">
        <v>177</v>
      </c>
      <c r="D336" s="72" t="s">
        <v>178</v>
      </c>
      <c r="E336" s="56">
        <f aca="true" t="shared" si="12" ref="E336:E413">F336+L336</f>
        <v>1200</v>
      </c>
      <c r="F336" s="56">
        <v>1200</v>
      </c>
      <c r="G336" s="56"/>
      <c r="H336" s="56"/>
      <c r="I336" s="56"/>
      <c r="J336" s="34"/>
      <c r="K336" s="34"/>
      <c r="L336" s="34"/>
    </row>
    <row r="337" spans="1:12" s="6" customFormat="1" ht="12.75">
      <c r="A337" s="32"/>
      <c r="B337" s="32"/>
      <c r="C337" s="30" t="s">
        <v>183</v>
      </c>
      <c r="D337" s="72" t="s">
        <v>184</v>
      </c>
      <c r="E337" s="56">
        <f t="shared" si="12"/>
        <v>13200</v>
      </c>
      <c r="F337" s="56">
        <v>13200</v>
      </c>
      <c r="G337" s="56"/>
      <c r="H337" s="56"/>
      <c r="I337" s="56"/>
      <c r="J337" s="34"/>
      <c r="K337" s="34"/>
      <c r="L337" s="34"/>
    </row>
    <row r="338" spans="1:12" s="6" customFormat="1" ht="12.75">
      <c r="A338" s="32"/>
      <c r="B338" s="32"/>
      <c r="C338" s="30" t="s">
        <v>86</v>
      </c>
      <c r="D338" s="70" t="s">
        <v>40</v>
      </c>
      <c r="E338" s="56">
        <f t="shared" si="12"/>
        <v>1900</v>
      </c>
      <c r="F338" s="56">
        <v>1900</v>
      </c>
      <c r="G338" s="56"/>
      <c r="H338" s="56"/>
      <c r="I338" s="56"/>
      <c r="J338" s="34"/>
      <c r="K338" s="34"/>
      <c r="L338" s="34"/>
    </row>
    <row r="339" spans="1:12" s="6" customFormat="1" ht="12.75">
      <c r="A339" s="32"/>
      <c r="B339" s="32"/>
      <c r="C339" s="30" t="s">
        <v>88</v>
      </c>
      <c r="D339" s="70" t="s">
        <v>89</v>
      </c>
      <c r="E339" s="56">
        <f t="shared" si="12"/>
        <v>3100</v>
      </c>
      <c r="F339" s="56">
        <v>3100</v>
      </c>
      <c r="G339" s="56"/>
      <c r="H339" s="56"/>
      <c r="I339" s="56"/>
      <c r="J339" s="34"/>
      <c r="K339" s="34"/>
      <c r="L339" s="34"/>
    </row>
    <row r="340" spans="1:12" s="6" customFormat="1" ht="13.5" thickBot="1">
      <c r="A340" s="48"/>
      <c r="B340" s="48"/>
      <c r="C340" s="77"/>
      <c r="D340" s="76"/>
      <c r="E340" s="57"/>
      <c r="F340" s="57"/>
      <c r="G340" s="57"/>
      <c r="H340" s="57"/>
      <c r="I340" s="57"/>
      <c r="J340" s="46"/>
      <c r="K340" s="46"/>
      <c r="L340" s="46"/>
    </row>
    <row r="341" spans="1:12" s="6" customFormat="1" ht="27" customHeight="1">
      <c r="A341" s="102">
        <v>852</v>
      </c>
      <c r="B341" s="102"/>
      <c r="C341" s="100"/>
      <c r="D341" s="121" t="s">
        <v>147</v>
      </c>
      <c r="E341" s="125">
        <f t="shared" si="12"/>
        <v>16462060</v>
      </c>
      <c r="F341" s="101">
        <f>F342+F345+F367+F388+F391+F396+F399+F421+F435</f>
        <v>16462060</v>
      </c>
      <c r="G341" s="101">
        <f>G342+G345+G367+G388+G391+G396+G399+G421+G435</f>
        <v>1228576</v>
      </c>
      <c r="H341" s="101">
        <f>H342+H345+H367+H388+H391+H396+H399+H421+H435</f>
        <v>321714</v>
      </c>
      <c r="I341" s="59"/>
      <c r="J341" s="42"/>
      <c r="K341" s="42"/>
      <c r="L341" s="42"/>
    </row>
    <row r="342" spans="1:12" s="6" customFormat="1" ht="12.75">
      <c r="A342" s="32"/>
      <c r="B342" s="116">
        <v>85202</v>
      </c>
      <c r="C342" s="97"/>
      <c r="D342" s="124" t="s">
        <v>161</v>
      </c>
      <c r="E342" s="68">
        <f t="shared" si="12"/>
        <v>90000</v>
      </c>
      <c r="F342" s="68">
        <f>SUM(F343)</f>
        <v>90000</v>
      </c>
      <c r="G342" s="68"/>
      <c r="H342" s="68"/>
      <c r="I342" s="56"/>
      <c r="J342" s="34"/>
      <c r="K342" s="34"/>
      <c r="L342" s="34"/>
    </row>
    <row r="343" spans="1:12" s="6" customFormat="1" ht="25.5">
      <c r="A343" s="32"/>
      <c r="B343" s="32"/>
      <c r="C343" s="27">
        <v>4330</v>
      </c>
      <c r="D343" s="71" t="s">
        <v>159</v>
      </c>
      <c r="E343" s="56">
        <f t="shared" si="12"/>
        <v>90000</v>
      </c>
      <c r="F343" s="56">
        <v>90000</v>
      </c>
      <c r="G343" s="56"/>
      <c r="H343" s="56"/>
      <c r="I343" s="56"/>
      <c r="J343" s="34"/>
      <c r="K343" s="34"/>
      <c r="L343" s="34"/>
    </row>
    <row r="344" spans="1:12" s="6" customFormat="1" ht="12.75">
      <c r="A344" s="32"/>
      <c r="B344" s="32"/>
      <c r="C344" s="27"/>
      <c r="D344" s="71"/>
      <c r="E344" s="56"/>
      <c r="F344" s="56"/>
      <c r="G344" s="56"/>
      <c r="H344" s="56"/>
      <c r="I344" s="56"/>
      <c r="J344" s="34"/>
      <c r="K344" s="34"/>
      <c r="L344" s="34"/>
    </row>
    <row r="345" spans="1:12" s="6" customFormat="1" ht="12.75">
      <c r="A345" s="32"/>
      <c r="B345" s="126">
        <v>85203</v>
      </c>
      <c r="C345" s="127"/>
      <c r="D345" s="128" t="s">
        <v>190</v>
      </c>
      <c r="E345" s="68">
        <f t="shared" si="12"/>
        <v>405360</v>
      </c>
      <c r="F345" s="68">
        <f>SUM(F346:F364)</f>
        <v>405360</v>
      </c>
      <c r="G345" s="68">
        <f>SUM(G346:G364)</f>
        <v>212360</v>
      </c>
      <c r="H345" s="68">
        <f>SUM(H346:H364)</f>
        <v>41900</v>
      </c>
      <c r="I345" s="56"/>
      <c r="J345" s="34"/>
      <c r="K345" s="34"/>
      <c r="L345" s="34"/>
    </row>
    <row r="346" spans="1:12" s="6" customFormat="1" ht="12.75">
      <c r="A346" s="32"/>
      <c r="B346" s="32"/>
      <c r="C346" s="27">
        <v>4010</v>
      </c>
      <c r="D346" s="71" t="s">
        <v>34</v>
      </c>
      <c r="E346" s="56">
        <f t="shared" si="12"/>
        <v>192560</v>
      </c>
      <c r="F346" s="56">
        <f>57560+135000</f>
        <v>192560</v>
      </c>
      <c r="G346" s="56">
        <v>192560</v>
      </c>
      <c r="H346" s="56"/>
      <c r="I346" s="56"/>
      <c r="J346" s="34"/>
      <c r="K346" s="34"/>
      <c r="L346" s="34"/>
    </row>
    <row r="347" spans="1:12" s="6" customFormat="1" ht="12.75">
      <c r="A347" s="32"/>
      <c r="B347" s="32"/>
      <c r="C347" s="27">
        <v>4040</v>
      </c>
      <c r="D347" s="71" t="s">
        <v>35</v>
      </c>
      <c r="E347" s="56">
        <f t="shared" si="12"/>
        <v>4200</v>
      </c>
      <c r="F347" s="56">
        <v>4200</v>
      </c>
      <c r="G347" s="56">
        <v>4200</v>
      </c>
      <c r="H347" s="56"/>
      <c r="I347" s="56"/>
      <c r="J347" s="34"/>
      <c r="K347" s="34"/>
      <c r="L347" s="34"/>
    </row>
    <row r="348" spans="1:12" s="6" customFormat="1" ht="12.75">
      <c r="A348" s="32"/>
      <c r="B348" s="32"/>
      <c r="C348" s="27">
        <v>4110</v>
      </c>
      <c r="D348" s="71" t="s">
        <v>36</v>
      </c>
      <c r="E348" s="56">
        <f t="shared" si="12"/>
        <v>33500</v>
      </c>
      <c r="F348" s="56">
        <f>9500+24000</f>
        <v>33500</v>
      </c>
      <c r="G348" s="56"/>
      <c r="H348" s="56">
        <v>33500</v>
      </c>
      <c r="I348" s="56"/>
      <c r="J348" s="34"/>
      <c r="K348" s="34"/>
      <c r="L348" s="34"/>
    </row>
    <row r="349" spans="1:12" s="6" customFormat="1" ht="12.75">
      <c r="A349" s="32"/>
      <c r="B349" s="32"/>
      <c r="C349" s="27">
        <v>4120</v>
      </c>
      <c r="D349" s="71" t="s">
        <v>62</v>
      </c>
      <c r="E349" s="56">
        <f t="shared" si="12"/>
        <v>8400</v>
      </c>
      <c r="F349" s="56">
        <f>2000+6400</f>
        <v>8400</v>
      </c>
      <c r="G349" s="56"/>
      <c r="H349" s="56">
        <v>8400</v>
      </c>
      <c r="I349" s="56"/>
      <c r="J349" s="34"/>
      <c r="K349" s="34"/>
      <c r="L349" s="34"/>
    </row>
    <row r="350" spans="1:12" s="6" customFormat="1" ht="12.75">
      <c r="A350" s="32"/>
      <c r="B350" s="32"/>
      <c r="C350" s="27">
        <v>4140</v>
      </c>
      <c r="D350" s="71" t="s">
        <v>44</v>
      </c>
      <c r="E350" s="56">
        <f t="shared" si="12"/>
        <v>3200</v>
      </c>
      <c r="F350" s="56">
        <f>1200+2000</f>
        <v>3200</v>
      </c>
      <c r="G350" s="56"/>
      <c r="H350" s="56"/>
      <c r="I350" s="56"/>
      <c r="J350" s="34"/>
      <c r="K350" s="34"/>
      <c r="L350" s="34"/>
    </row>
    <row r="351" spans="1:12" s="6" customFormat="1" ht="12.75">
      <c r="A351" s="32"/>
      <c r="B351" s="32"/>
      <c r="C351" s="27">
        <v>4170</v>
      </c>
      <c r="D351" s="71" t="s">
        <v>153</v>
      </c>
      <c r="E351" s="56">
        <f t="shared" si="12"/>
        <v>15600</v>
      </c>
      <c r="F351" s="56">
        <f>6000+9600</f>
        <v>15600</v>
      </c>
      <c r="G351" s="56">
        <v>15600</v>
      </c>
      <c r="H351" s="56"/>
      <c r="I351" s="56"/>
      <c r="J351" s="34"/>
      <c r="K351" s="34"/>
      <c r="L351" s="34"/>
    </row>
    <row r="352" spans="1:12" s="6" customFormat="1" ht="12.75">
      <c r="A352" s="32"/>
      <c r="B352" s="32"/>
      <c r="C352" s="27">
        <v>4210</v>
      </c>
      <c r="D352" s="71" t="s">
        <v>9</v>
      </c>
      <c r="E352" s="56">
        <f t="shared" si="12"/>
        <v>13800</v>
      </c>
      <c r="F352" s="56">
        <f>9000+4800</f>
        <v>13800</v>
      </c>
      <c r="G352" s="56"/>
      <c r="H352" s="56"/>
      <c r="I352" s="56"/>
      <c r="J352" s="34"/>
      <c r="K352" s="34"/>
      <c r="L352" s="34"/>
    </row>
    <row r="353" spans="1:12" s="6" customFormat="1" ht="12.75">
      <c r="A353" s="32"/>
      <c r="B353" s="32"/>
      <c r="C353" s="27">
        <v>4220</v>
      </c>
      <c r="D353" s="71" t="s">
        <v>210</v>
      </c>
      <c r="E353" s="56">
        <f t="shared" si="12"/>
        <v>6000</v>
      </c>
      <c r="F353" s="56">
        <v>6000</v>
      </c>
      <c r="G353" s="56"/>
      <c r="H353" s="56"/>
      <c r="I353" s="56"/>
      <c r="J353" s="34"/>
      <c r="K353" s="34"/>
      <c r="L353" s="34"/>
    </row>
    <row r="354" spans="1:12" s="6" customFormat="1" ht="12.75">
      <c r="A354" s="32"/>
      <c r="B354" s="32"/>
      <c r="C354" s="27">
        <v>4260</v>
      </c>
      <c r="D354" s="71" t="s">
        <v>45</v>
      </c>
      <c r="E354" s="56">
        <f t="shared" si="12"/>
        <v>22500</v>
      </c>
      <c r="F354" s="56">
        <f>1500+21000</f>
        <v>22500</v>
      </c>
      <c r="G354" s="56"/>
      <c r="H354" s="56"/>
      <c r="I354" s="56"/>
      <c r="J354" s="34"/>
      <c r="K354" s="34"/>
      <c r="L354" s="34"/>
    </row>
    <row r="355" spans="1:12" s="6" customFormat="1" ht="12.75">
      <c r="A355" s="32"/>
      <c r="B355" s="32"/>
      <c r="C355" s="27">
        <v>4270</v>
      </c>
      <c r="D355" s="71" t="s">
        <v>20</v>
      </c>
      <c r="E355" s="56">
        <f t="shared" si="12"/>
        <v>6000</v>
      </c>
      <c r="F355" s="56">
        <f>5000+1000</f>
        <v>6000</v>
      </c>
      <c r="G355" s="56"/>
      <c r="H355" s="56"/>
      <c r="I355" s="56"/>
      <c r="J355" s="34"/>
      <c r="K355" s="34"/>
      <c r="L355" s="34"/>
    </row>
    <row r="356" spans="1:12" s="6" customFormat="1" ht="12.75">
      <c r="A356" s="32"/>
      <c r="B356" s="32"/>
      <c r="C356" s="27">
        <v>4300</v>
      </c>
      <c r="D356" s="71" t="s">
        <v>11</v>
      </c>
      <c r="E356" s="56">
        <f t="shared" si="12"/>
        <v>32000</v>
      </c>
      <c r="F356" s="56">
        <f>5000+27000</f>
        <v>32000</v>
      </c>
      <c r="G356" s="56"/>
      <c r="H356" s="56"/>
      <c r="I356" s="56"/>
      <c r="J356" s="34"/>
      <c r="K356" s="34"/>
      <c r="L356" s="34"/>
    </row>
    <row r="357" spans="1:12" s="6" customFormat="1" ht="12.75">
      <c r="A357" s="32"/>
      <c r="B357" s="32"/>
      <c r="C357" s="27">
        <v>4350</v>
      </c>
      <c r="D357" s="72" t="s">
        <v>165</v>
      </c>
      <c r="E357" s="56">
        <f t="shared" si="12"/>
        <v>1200</v>
      </c>
      <c r="F357" s="56">
        <v>1200</v>
      </c>
      <c r="G357" s="56"/>
      <c r="H357" s="56"/>
      <c r="I357" s="56"/>
      <c r="J357" s="34"/>
      <c r="K357" s="34"/>
      <c r="L357" s="34"/>
    </row>
    <row r="358" spans="1:12" s="6" customFormat="1" ht="25.5">
      <c r="A358" s="32"/>
      <c r="B358" s="32"/>
      <c r="C358" s="25" t="s">
        <v>177</v>
      </c>
      <c r="D358" s="72" t="s">
        <v>178</v>
      </c>
      <c r="E358" s="56">
        <f t="shared" si="12"/>
        <v>4800</v>
      </c>
      <c r="F358" s="56">
        <f>1200+3600</f>
        <v>4800</v>
      </c>
      <c r="G358" s="56"/>
      <c r="H358" s="56"/>
      <c r="I358" s="56"/>
      <c r="J358" s="34"/>
      <c r="K358" s="34"/>
      <c r="L358" s="34"/>
    </row>
    <row r="359" spans="1:12" s="6" customFormat="1" ht="12.75">
      <c r="A359" s="32"/>
      <c r="B359" s="32"/>
      <c r="C359" s="30" t="s">
        <v>183</v>
      </c>
      <c r="D359" s="72" t="s">
        <v>184</v>
      </c>
      <c r="E359" s="56">
        <f t="shared" si="12"/>
        <v>50400</v>
      </c>
      <c r="F359" s="56">
        <f>11400+39000</f>
        <v>50400</v>
      </c>
      <c r="G359" s="56"/>
      <c r="H359" s="56"/>
      <c r="I359" s="56"/>
      <c r="J359" s="34"/>
      <c r="K359" s="34"/>
      <c r="L359" s="34"/>
    </row>
    <row r="360" spans="1:12" s="6" customFormat="1" ht="12.75">
      <c r="A360" s="32"/>
      <c r="B360" s="32"/>
      <c r="C360" s="30" t="s">
        <v>86</v>
      </c>
      <c r="D360" s="70" t="s">
        <v>40</v>
      </c>
      <c r="E360" s="56">
        <f t="shared" si="12"/>
        <v>1600</v>
      </c>
      <c r="F360" s="56">
        <f>200+1400</f>
        <v>1600</v>
      </c>
      <c r="G360" s="56"/>
      <c r="H360" s="56"/>
      <c r="I360" s="56"/>
      <c r="J360" s="34"/>
      <c r="K360" s="34"/>
      <c r="L360" s="34"/>
    </row>
    <row r="361" spans="1:12" s="6" customFormat="1" ht="12.75">
      <c r="A361" s="32"/>
      <c r="B361" s="32"/>
      <c r="C361" s="30" t="s">
        <v>64</v>
      </c>
      <c r="D361" s="70" t="s">
        <v>87</v>
      </c>
      <c r="E361" s="56">
        <f t="shared" si="12"/>
        <v>1000</v>
      </c>
      <c r="F361" s="56">
        <v>1000</v>
      </c>
      <c r="G361" s="56"/>
      <c r="H361" s="56"/>
      <c r="I361" s="56"/>
      <c r="J361" s="34"/>
      <c r="K361" s="34"/>
      <c r="L361" s="34"/>
    </row>
    <row r="362" spans="1:12" s="6" customFormat="1" ht="12.75">
      <c r="A362" s="32"/>
      <c r="B362" s="32"/>
      <c r="C362" s="27">
        <v>4440</v>
      </c>
      <c r="D362" s="71" t="s">
        <v>89</v>
      </c>
      <c r="E362" s="56">
        <f t="shared" si="12"/>
        <v>4600</v>
      </c>
      <c r="F362" s="56">
        <f>1600+3000</f>
        <v>4600</v>
      </c>
      <c r="G362" s="56"/>
      <c r="H362" s="56"/>
      <c r="I362" s="56"/>
      <c r="J362" s="34"/>
      <c r="K362" s="34"/>
      <c r="L362" s="34"/>
    </row>
    <row r="363" spans="1:12" s="6" customFormat="1" ht="25.5">
      <c r="A363" s="32"/>
      <c r="B363" s="32"/>
      <c r="C363" s="27">
        <v>4700</v>
      </c>
      <c r="D363" s="28" t="s">
        <v>202</v>
      </c>
      <c r="E363" s="56">
        <f t="shared" si="12"/>
        <v>3000</v>
      </c>
      <c r="F363" s="56">
        <v>3000</v>
      </c>
      <c r="G363" s="56"/>
      <c r="H363" s="56"/>
      <c r="I363" s="56"/>
      <c r="J363" s="34"/>
      <c r="K363" s="34"/>
      <c r="L363" s="34"/>
    </row>
    <row r="364" spans="1:12" s="6" customFormat="1" ht="25.5">
      <c r="A364" s="32"/>
      <c r="B364" s="32"/>
      <c r="C364" s="27">
        <v>4750</v>
      </c>
      <c r="D364" s="71" t="s">
        <v>182</v>
      </c>
      <c r="E364" s="56">
        <f t="shared" si="12"/>
        <v>1000</v>
      </c>
      <c r="F364" s="56">
        <v>1000</v>
      </c>
      <c r="G364" s="56"/>
      <c r="H364" s="56"/>
      <c r="I364" s="56"/>
      <c r="J364" s="34"/>
      <c r="K364" s="34"/>
      <c r="L364" s="34"/>
    </row>
    <row r="365" spans="1:12" s="6" customFormat="1" ht="12.75">
      <c r="A365" s="32"/>
      <c r="B365" s="32"/>
      <c r="C365" s="27"/>
      <c r="D365" s="71"/>
      <c r="E365" s="56"/>
      <c r="F365" s="56"/>
      <c r="G365" s="56"/>
      <c r="H365" s="56"/>
      <c r="I365" s="56"/>
      <c r="J365" s="34"/>
      <c r="K365" s="34"/>
      <c r="L365" s="34"/>
    </row>
    <row r="366" spans="1:12" s="6" customFormat="1" ht="12.75">
      <c r="A366" s="32"/>
      <c r="B366" s="32"/>
      <c r="C366" s="27"/>
      <c r="D366" s="70"/>
      <c r="E366" s="56"/>
      <c r="F366" s="56"/>
      <c r="G366" s="56"/>
      <c r="H366" s="56"/>
      <c r="I366" s="56"/>
      <c r="J366" s="34"/>
      <c r="K366" s="34"/>
      <c r="L366" s="34"/>
    </row>
    <row r="367" spans="1:12" s="6" customFormat="1" ht="12.75" customHeight="1">
      <c r="A367" s="32"/>
      <c r="B367" s="126">
        <v>85212</v>
      </c>
      <c r="C367" s="127"/>
      <c r="D367" s="128" t="s">
        <v>146</v>
      </c>
      <c r="E367" s="68">
        <f t="shared" si="12"/>
        <v>12000000</v>
      </c>
      <c r="F367" s="68">
        <f>SUM(F368:F386)</f>
        <v>12000000</v>
      </c>
      <c r="G367" s="68">
        <f>SUM(G368:G386)</f>
        <v>151500</v>
      </c>
      <c r="H367" s="68">
        <f>SUM(H368:H386)</f>
        <v>136530</v>
      </c>
      <c r="I367" s="56"/>
      <c r="J367" s="34"/>
      <c r="K367" s="34"/>
      <c r="L367" s="34"/>
    </row>
    <row r="368" spans="1:12" s="6" customFormat="1" ht="12.75">
      <c r="A368" s="32"/>
      <c r="B368" s="32"/>
      <c r="C368" s="75">
        <v>3110</v>
      </c>
      <c r="D368" s="73" t="s">
        <v>100</v>
      </c>
      <c r="E368" s="56">
        <f t="shared" si="12"/>
        <v>11601470</v>
      </c>
      <c r="F368" s="56">
        <v>11601470</v>
      </c>
      <c r="G368" s="56"/>
      <c r="H368" s="56"/>
      <c r="I368" s="56"/>
      <c r="J368" s="34"/>
      <c r="K368" s="34"/>
      <c r="L368" s="34"/>
    </row>
    <row r="369" spans="1:12" s="6" customFormat="1" ht="12.75">
      <c r="A369" s="32"/>
      <c r="B369" s="32"/>
      <c r="C369" s="75">
        <v>4010</v>
      </c>
      <c r="D369" s="73" t="s">
        <v>34</v>
      </c>
      <c r="E369" s="56">
        <f t="shared" si="12"/>
        <v>140000</v>
      </c>
      <c r="F369" s="56">
        <v>140000</v>
      </c>
      <c r="G369" s="56">
        <v>140000</v>
      </c>
      <c r="H369" s="56"/>
      <c r="I369" s="56"/>
      <c r="J369" s="34"/>
      <c r="K369" s="34"/>
      <c r="L369" s="34"/>
    </row>
    <row r="370" spans="1:12" s="6" customFormat="1" ht="12.75">
      <c r="A370" s="32"/>
      <c r="B370" s="32"/>
      <c r="C370" s="30" t="s">
        <v>59</v>
      </c>
      <c r="D370" s="70" t="s">
        <v>35</v>
      </c>
      <c r="E370" s="56">
        <f t="shared" si="12"/>
        <v>6500</v>
      </c>
      <c r="F370" s="56">
        <v>6500</v>
      </c>
      <c r="G370" s="56">
        <v>6500</v>
      </c>
      <c r="H370" s="56"/>
      <c r="I370" s="56"/>
      <c r="J370" s="34"/>
      <c r="K370" s="34"/>
      <c r="L370" s="34"/>
    </row>
    <row r="371" spans="1:12" s="6" customFormat="1" ht="12.75">
      <c r="A371" s="32"/>
      <c r="B371" s="32"/>
      <c r="C371" s="75">
        <v>4110</v>
      </c>
      <c r="D371" s="73" t="s">
        <v>36</v>
      </c>
      <c r="E371" s="56">
        <f t="shared" si="12"/>
        <v>133100</v>
      </c>
      <c r="F371" s="56">
        <v>133100</v>
      </c>
      <c r="G371" s="56"/>
      <c r="H371" s="56">
        <v>133100</v>
      </c>
      <c r="I371" s="56"/>
      <c r="J371" s="34"/>
      <c r="K371" s="34"/>
      <c r="L371" s="34"/>
    </row>
    <row r="372" spans="1:12" s="6" customFormat="1" ht="12.75">
      <c r="A372" s="32"/>
      <c r="B372" s="32"/>
      <c r="C372" s="75">
        <v>4120</v>
      </c>
      <c r="D372" s="73" t="s">
        <v>62</v>
      </c>
      <c r="E372" s="56">
        <f t="shared" si="12"/>
        <v>3430</v>
      </c>
      <c r="F372" s="56">
        <v>3430</v>
      </c>
      <c r="G372" s="56"/>
      <c r="H372" s="56">
        <v>3430</v>
      </c>
      <c r="I372" s="56"/>
      <c r="J372" s="34"/>
      <c r="K372" s="34"/>
      <c r="L372" s="34"/>
    </row>
    <row r="373" spans="1:12" s="6" customFormat="1" ht="12.75">
      <c r="A373" s="32"/>
      <c r="B373" s="32"/>
      <c r="C373" s="75">
        <v>4140</v>
      </c>
      <c r="D373" s="71" t="s">
        <v>44</v>
      </c>
      <c r="E373" s="56">
        <f t="shared" si="12"/>
        <v>3000</v>
      </c>
      <c r="F373" s="56">
        <v>3000</v>
      </c>
      <c r="G373" s="56"/>
      <c r="H373" s="56"/>
      <c r="I373" s="56"/>
      <c r="J373" s="34"/>
      <c r="K373" s="34"/>
      <c r="L373" s="34"/>
    </row>
    <row r="374" spans="1:12" s="6" customFormat="1" ht="12.75">
      <c r="A374" s="32"/>
      <c r="B374" s="32"/>
      <c r="C374" s="75">
        <v>4170</v>
      </c>
      <c r="D374" s="73" t="s">
        <v>153</v>
      </c>
      <c r="E374" s="56">
        <f t="shared" si="12"/>
        <v>5000</v>
      </c>
      <c r="F374" s="56">
        <v>5000</v>
      </c>
      <c r="G374" s="56">
        <v>5000</v>
      </c>
      <c r="H374" s="56"/>
      <c r="I374" s="56"/>
      <c r="J374" s="34"/>
      <c r="K374" s="34"/>
      <c r="L374" s="34"/>
    </row>
    <row r="375" spans="1:12" s="6" customFormat="1" ht="12.75">
      <c r="A375" s="32"/>
      <c r="B375" s="32"/>
      <c r="C375" s="75">
        <v>4210</v>
      </c>
      <c r="D375" s="73" t="s">
        <v>9</v>
      </c>
      <c r="E375" s="56">
        <f t="shared" si="12"/>
        <v>38000</v>
      </c>
      <c r="F375" s="56">
        <v>38000</v>
      </c>
      <c r="G375" s="56"/>
      <c r="H375" s="56"/>
      <c r="I375" s="56"/>
      <c r="J375" s="34"/>
      <c r="K375" s="34"/>
      <c r="L375" s="34"/>
    </row>
    <row r="376" spans="1:12" s="6" customFormat="1" ht="12.75">
      <c r="A376" s="32"/>
      <c r="B376" s="32"/>
      <c r="C376" s="75">
        <v>4260</v>
      </c>
      <c r="D376" s="71" t="s">
        <v>45</v>
      </c>
      <c r="E376" s="56">
        <f t="shared" si="12"/>
        <v>5000</v>
      </c>
      <c r="F376" s="56">
        <v>5000</v>
      </c>
      <c r="G376" s="56"/>
      <c r="H376" s="56"/>
      <c r="I376" s="56"/>
      <c r="J376" s="34"/>
      <c r="K376" s="34"/>
      <c r="L376" s="34"/>
    </row>
    <row r="377" spans="1:12" s="6" customFormat="1" ht="12.75">
      <c r="A377" s="32"/>
      <c r="B377" s="32"/>
      <c r="C377" s="75">
        <v>4270</v>
      </c>
      <c r="D377" s="71" t="s">
        <v>20</v>
      </c>
      <c r="E377" s="56">
        <f t="shared" si="12"/>
        <v>5000</v>
      </c>
      <c r="F377" s="56">
        <v>5000</v>
      </c>
      <c r="G377" s="56"/>
      <c r="H377" s="56"/>
      <c r="I377" s="56"/>
      <c r="J377" s="34"/>
      <c r="K377" s="34"/>
      <c r="L377" s="34"/>
    </row>
    <row r="378" spans="1:12" s="6" customFormat="1" ht="12.75">
      <c r="A378" s="32"/>
      <c r="B378" s="32"/>
      <c r="C378" s="75">
        <v>4280</v>
      </c>
      <c r="D378" s="70" t="s">
        <v>175</v>
      </c>
      <c r="E378" s="56">
        <f t="shared" si="12"/>
        <v>1000</v>
      </c>
      <c r="F378" s="56">
        <v>1000</v>
      </c>
      <c r="G378" s="56"/>
      <c r="H378" s="56"/>
      <c r="I378" s="56"/>
      <c r="J378" s="34"/>
      <c r="K378" s="34"/>
      <c r="L378" s="34"/>
    </row>
    <row r="379" spans="1:12" s="6" customFormat="1" ht="12.75">
      <c r="A379" s="32"/>
      <c r="B379" s="32"/>
      <c r="C379" s="75">
        <v>4300</v>
      </c>
      <c r="D379" s="73" t="s">
        <v>11</v>
      </c>
      <c r="E379" s="56">
        <f t="shared" si="12"/>
        <v>37000</v>
      </c>
      <c r="F379" s="56">
        <v>37000</v>
      </c>
      <c r="G379" s="56"/>
      <c r="H379" s="56"/>
      <c r="I379" s="56"/>
      <c r="J379" s="34"/>
      <c r="K379" s="34"/>
      <c r="L379" s="34"/>
    </row>
    <row r="380" spans="1:12" s="6" customFormat="1" ht="25.5">
      <c r="A380" s="32"/>
      <c r="B380" s="32"/>
      <c r="C380" s="75">
        <v>4370</v>
      </c>
      <c r="D380" s="72" t="s">
        <v>178</v>
      </c>
      <c r="E380" s="56">
        <f t="shared" si="12"/>
        <v>9000</v>
      </c>
      <c r="F380" s="56">
        <v>9000</v>
      </c>
      <c r="G380" s="56"/>
      <c r="H380" s="56"/>
      <c r="I380" s="56"/>
      <c r="J380" s="34"/>
      <c r="K380" s="34"/>
      <c r="L380" s="34"/>
    </row>
    <row r="381" spans="1:12" s="6" customFormat="1" ht="12.75">
      <c r="A381" s="32"/>
      <c r="B381" s="32"/>
      <c r="C381" s="75">
        <v>4400</v>
      </c>
      <c r="D381" s="72" t="s">
        <v>184</v>
      </c>
      <c r="E381" s="56">
        <f t="shared" si="12"/>
        <v>3000</v>
      </c>
      <c r="F381" s="56">
        <v>3000</v>
      </c>
      <c r="G381" s="56"/>
      <c r="H381" s="56"/>
      <c r="I381" s="56"/>
      <c r="J381" s="34"/>
      <c r="K381" s="34"/>
      <c r="L381" s="34"/>
    </row>
    <row r="382" spans="1:12" s="6" customFormat="1" ht="12.75">
      <c r="A382" s="32"/>
      <c r="B382" s="32"/>
      <c r="C382" s="75">
        <v>4410</v>
      </c>
      <c r="D382" s="70" t="s">
        <v>40</v>
      </c>
      <c r="E382" s="56">
        <f t="shared" si="12"/>
        <v>1000</v>
      </c>
      <c r="F382" s="56">
        <v>1000</v>
      </c>
      <c r="G382" s="56"/>
      <c r="H382" s="56"/>
      <c r="I382" s="56"/>
      <c r="J382" s="34"/>
      <c r="K382" s="34"/>
      <c r="L382" s="34"/>
    </row>
    <row r="383" spans="1:12" s="6" customFormat="1" ht="12.75">
      <c r="A383" s="32"/>
      <c r="B383" s="32"/>
      <c r="C383" s="75">
        <v>4430</v>
      </c>
      <c r="D383" s="70" t="s">
        <v>87</v>
      </c>
      <c r="E383" s="56">
        <f t="shared" si="12"/>
        <v>1000</v>
      </c>
      <c r="F383" s="56">
        <v>1000</v>
      </c>
      <c r="G383" s="56"/>
      <c r="H383" s="56"/>
      <c r="I383" s="56"/>
      <c r="J383" s="34"/>
      <c r="K383" s="34"/>
      <c r="L383" s="34"/>
    </row>
    <row r="384" spans="1:12" s="6" customFormat="1" ht="12.75">
      <c r="A384" s="32"/>
      <c r="B384" s="32"/>
      <c r="C384" s="30" t="s">
        <v>88</v>
      </c>
      <c r="D384" s="70" t="s">
        <v>89</v>
      </c>
      <c r="E384" s="56">
        <f t="shared" si="12"/>
        <v>5500</v>
      </c>
      <c r="F384" s="56">
        <v>5500</v>
      </c>
      <c r="G384" s="56"/>
      <c r="H384" s="56"/>
      <c r="I384" s="56"/>
      <c r="J384" s="34"/>
      <c r="K384" s="34"/>
      <c r="L384" s="34"/>
    </row>
    <row r="385" spans="1:12" s="6" customFormat="1" ht="25.5">
      <c r="A385" s="32"/>
      <c r="B385" s="32"/>
      <c r="C385" s="30" t="s">
        <v>205</v>
      </c>
      <c r="D385" s="28" t="s">
        <v>202</v>
      </c>
      <c r="E385" s="56">
        <f t="shared" si="12"/>
        <v>1000</v>
      </c>
      <c r="F385" s="56">
        <v>1000</v>
      </c>
      <c r="G385" s="56"/>
      <c r="H385" s="56"/>
      <c r="I385" s="56"/>
      <c r="J385" s="34"/>
      <c r="K385" s="34"/>
      <c r="L385" s="34"/>
    </row>
    <row r="386" spans="1:12" s="6" customFormat="1" ht="25.5">
      <c r="A386" s="32"/>
      <c r="B386" s="32"/>
      <c r="C386" s="30" t="s">
        <v>179</v>
      </c>
      <c r="D386" s="71" t="s">
        <v>182</v>
      </c>
      <c r="E386" s="56">
        <f t="shared" si="12"/>
        <v>1000</v>
      </c>
      <c r="F386" s="56">
        <v>1000</v>
      </c>
      <c r="G386" s="56"/>
      <c r="H386" s="56"/>
      <c r="I386" s="56"/>
      <c r="J386" s="34"/>
      <c r="K386" s="34"/>
      <c r="L386" s="34"/>
    </row>
    <row r="387" spans="1:12" s="6" customFormat="1" ht="12.75" customHeight="1">
      <c r="A387" s="32"/>
      <c r="B387" s="32"/>
      <c r="C387" s="27"/>
      <c r="D387" s="70"/>
      <c r="E387" s="56"/>
      <c r="F387" s="56"/>
      <c r="G387" s="56"/>
      <c r="H387" s="56"/>
      <c r="I387" s="56"/>
      <c r="J387" s="34"/>
      <c r="K387" s="34"/>
      <c r="L387" s="34"/>
    </row>
    <row r="388" spans="1:12" s="6" customFormat="1" ht="30" customHeight="1">
      <c r="A388" s="32"/>
      <c r="B388" s="116">
        <v>85213</v>
      </c>
      <c r="C388" s="117"/>
      <c r="D388" s="129" t="s">
        <v>97</v>
      </c>
      <c r="E388" s="68">
        <f t="shared" si="12"/>
        <v>50000</v>
      </c>
      <c r="F388" s="68">
        <f>SUM(F389)</f>
        <v>50000</v>
      </c>
      <c r="G388" s="56"/>
      <c r="H388" s="56"/>
      <c r="I388" s="56"/>
      <c r="J388" s="34"/>
      <c r="K388" s="34"/>
      <c r="L388" s="34"/>
    </row>
    <row r="389" spans="1:12" s="6" customFormat="1" ht="16.5" customHeight="1">
      <c r="A389" s="32"/>
      <c r="B389" s="32"/>
      <c r="C389" s="27">
        <v>4130</v>
      </c>
      <c r="D389" s="72" t="s">
        <v>98</v>
      </c>
      <c r="E389" s="56">
        <f t="shared" si="12"/>
        <v>50000</v>
      </c>
      <c r="F389" s="56">
        <v>50000</v>
      </c>
      <c r="G389" s="56"/>
      <c r="H389" s="56"/>
      <c r="I389" s="56"/>
      <c r="J389" s="34"/>
      <c r="K389" s="34"/>
      <c r="L389" s="34"/>
    </row>
    <row r="390" spans="1:12" s="6" customFormat="1" ht="12.75" customHeight="1">
      <c r="A390" s="32"/>
      <c r="B390" s="32"/>
      <c r="C390" s="27"/>
      <c r="D390" s="72"/>
      <c r="E390" s="56"/>
      <c r="F390" s="56"/>
      <c r="G390" s="56"/>
      <c r="H390" s="56"/>
      <c r="I390" s="56"/>
      <c r="J390" s="34"/>
      <c r="K390" s="34"/>
      <c r="L390" s="34"/>
    </row>
    <row r="391" spans="1:12" s="6" customFormat="1" ht="12.75">
      <c r="A391" s="32"/>
      <c r="B391" s="116">
        <v>85214</v>
      </c>
      <c r="C391" s="66"/>
      <c r="D391" s="118" t="s">
        <v>99</v>
      </c>
      <c r="E391" s="68">
        <f t="shared" si="12"/>
        <v>1026000</v>
      </c>
      <c r="F391" s="68">
        <f>SUM(F392:F394)</f>
        <v>1026000</v>
      </c>
      <c r="G391" s="56"/>
      <c r="H391" s="56"/>
      <c r="I391" s="56"/>
      <c r="J391" s="34"/>
      <c r="K391" s="34"/>
      <c r="L391" s="34"/>
    </row>
    <row r="392" spans="1:12" s="6" customFormat="1" ht="12.75">
      <c r="A392" s="32"/>
      <c r="B392" s="32"/>
      <c r="C392" s="29">
        <v>3110</v>
      </c>
      <c r="D392" s="72" t="s">
        <v>100</v>
      </c>
      <c r="E392" s="56">
        <f t="shared" si="12"/>
        <v>1006000</v>
      </c>
      <c r="F392" s="56">
        <f>380000+626000</f>
        <v>1006000</v>
      </c>
      <c r="G392" s="56"/>
      <c r="H392" s="56"/>
      <c r="I392" s="56"/>
      <c r="J392" s="34"/>
      <c r="K392" s="34"/>
      <c r="L392" s="34"/>
    </row>
    <row r="393" spans="1:12" s="6" customFormat="1" ht="12.75">
      <c r="A393" s="32"/>
      <c r="B393" s="32"/>
      <c r="C393" s="29"/>
      <c r="D393" s="72" t="s">
        <v>160</v>
      </c>
      <c r="E393" s="56"/>
      <c r="F393" s="56"/>
      <c r="G393" s="56"/>
      <c r="H393" s="56"/>
      <c r="I393" s="56"/>
      <c r="J393" s="34"/>
      <c r="K393" s="34"/>
      <c r="L393" s="34"/>
    </row>
    <row r="394" spans="1:12" s="6" customFormat="1" ht="12.75">
      <c r="A394" s="32"/>
      <c r="B394" s="32"/>
      <c r="C394" s="29">
        <v>4300</v>
      </c>
      <c r="D394" s="73" t="s">
        <v>11</v>
      </c>
      <c r="E394" s="56">
        <f t="shared" si="12"/>
        <v>20000</v>
      </c>
      <c r="F394" s="56">
        <v>20000</v>
      </c>
      <c r="G394" s="56"/>
      <c r="H394" s="56"/>
      <c r="I394" s="56"/>
      <c r="J394" s="34"/>
      <c r="K394" s="34"/>
      <c r="L394" s="34"/>
    </row>
    <row r="395" spans="1:12" s="6" customFormat="1" ht="12.75">
      <c r="A395" s="32"/>
      <c r="B395" s="32"/>
      <c r="C395" s="29"/>
      <c r="D395" s="72"/>
      <c r="E395" s="56"/>
      <c r="F395" s="56"/>
      <c r="G395" s="56"/>
      <c r="H395" s="56"/>
      <c r="I395" s="56"/>
      <c r="J395" s="34"/>
      <c r="K395" s="34"/>
      <c r="L395" s="34"/>
    </row>
    <row r="396" spans="1:12" s="6" customFormat="1" ht="12.75">
      <c r="A396" s="32"/>
      <c r="B396" s="116">
        <v>85215</v>
      </c>
      <c r="C396" s="66"/>
      <c r="D396" s="129" t="s">
        <v>101</v>
      </c>
      <c r="E396" s="68">
        <f t="shared" si="12"/>
        <v>900000</v>
      </c>
      <c r="F396" s="68">
        <f>SUM(F397)</f>
        <v>900000</v>
      </c>
      <c r="G396" s="56"/>
      <c r="H396" s="56"/>
      <c r="I396" s="56"/>
      <c r="J396" s="34"/>
      <c r="K396" s="34"/>
      <c r="L396" s="34"/>
    </row>
    <row r="397" spans="1:12" s="6" customFormat="1" ht="12.75">
      <c r="A397" s="32"/>
      <c r="B397" s="32"/>
      <c r="C397" s="29">
        <v>3110</v>
      </c>
      <c r="D397" s="72" t="s">
        <v>100</v>
      </c>
      <c r="E397" s="56">
        <f t="shared" si="12"/>
        <v>900000</v>
      </c>
      <c r="F397" s="56">
        <v>900000</v>
      </c>
      <c r="G397" s="56"/>
      <c r="H397" s="56"/>
      <c r="I397" s="56"/>
      <c r="J397" s="34"/>
      <c r="K397" s="34"/>
      <c r="L397" s="34"/>
    </row>
    <row r="398" spans="1:12" s="6" customFormat="1" ht="12.75">
      <c r="A398" s="32"/>
      <c r="B398" s="32"/>
      <c r="C398" s="29"/>
      <c r="D398" s="70"/>
      <c r="E398" s="56"/>
      <c r="F398" s="56"/>
      <c r="G398" s="56"/>
      <c r="H398" s="56"/>
      <c r="I398" s="56"/>
      <c r="J398" s="34"/>
      <c r="K398" s="34"/>
      <c r="L398" s="34"/>
    </row>
    <row r="399" spans="1:12" s="6" customFormat="1" ht="12.75">
      <c r="A399" s="32"/>
      <c r="B399" s="116">
        <v>85219</v>
      </c>
      <c r="C399" s="66"/>
      <c r="D399" s="118" t="s">
        <v>102</v>
      </c>
      <c r="E399" s="68">
        <f t="shared" si="12"/>
        <v>1128500</v>
      </c>
      <c r="F399" s="68">
        <f>SUM(F400:F419)</f>
        <v>1128500</v>
      </c>
      <c r="G399" s="68">
        <f>SUM(G400:G419)</f>
        <v>783216</v>
      </c>
      <c r="H399" s="68">
        <f>SUM(H400:H419)</f>
        <v>125784</v>
      </c>
      <c r="I399" s="56"/>
      <c r="J399" s="34"/>
      <c r="K399" s="34"/>
      <c r="L399" s="34"/>
    </row>
    <row r="400" spans="1:12" s="6" customFormat="1" ht="12.75">
      <c r="A400" s="32"/>
      <c r="B400" s="32"/>
      <c r="C400" s="30" t="s">
        <v>54</v>
      </c>
      <c r="D400" s="70" t="s">
        <v>83</v>
      </c>
      <c r="E400" s="56">
        <f t="shared" si="12"/>
        <v>1000</v>
      </c>
      <c r="F400" s="56">
        <v>1000</v>
      </c>
      <c r="G400" s="56"/>
      <c r="H400" s="56"/>
      <c r="I400" s="56"/>
      <c r="J400" s="34"/>
      <c r="K400" s="34"/>
      <c r="L400" s="34"/>
    </row>
    <row r="401" spans="1:12" s="6" customFormat="1" ht="12.75">
      <c r="A401" s="32"/>
      <c r="B401" s="32"/>
      <c r="C401" s="25" t="s">
        <v>58</v>
      </c>
      <c r="D401" s="70" t="s">
        <v>34</v>
      </c>
      <c r="E401" s="56">
        <f t="shared" si="12"/>
        <v>709216</v>
      </c>
      <c r="F401" s="56">
        <v>709216</v>
      </c>
      <c r="G401" s="56">
        <v>709216</v>
      </c>
      <c r="H401" s="56"/>
      <c r="I401" s="56"/>
      <c r="J401" s="34"/>
      <c r="K401" s="34"/>
      <c r="L401" s="34"/>
    </row>
    <row r="402" spans="1:12" s="6" customFormat="1" ht="12.75">
      <c r="A402" s="32"/>
      <c r="B402" s="32"/>
      <c r="C402" s="25" t="s">
        <v>59</v>
      </c>
      <c r="D402" s="70" t="s">
        <v>35</v>
      </c>
      <c r="E402" s="56">
        <f t="shared" si="12"/>
        <v>54000</v>
      </c>
      <c r="F402" s="56">
        <v>54000</v>
      </c>
      <c r="G402" s="56">
        <v>54000</v>
      </c>
      <c r="H402" s="56"/>
      <c r="I402" s="56"/>
      <c r="J402" s="34"/>
      <c r="K402" s="34"/>
      <c r="L402" s="34"/>
    </row>
    <row r="403" spans="1:12" s="6" customFormat="1" ht="12.75">
      <c r="A403" s="32"/>
      <c r="B403" s="32"/>
      <c r="C403" s="25" t="s">
        <v>60</v>
      </c>
      <c r="D403" s="70" t="s">
        <v>36</v>
      </c>
      <c r="E403" s="56">
        <f t="shared" si="12"/>
        <v>110000</v>
      </c>
      <c r="F403" s="56">
        <v>110000</v>
      </c>
      <c r="G403" s="56"/>
      <c r="H403" s="56">
        <v>110000</v>
      </c>
      <c r="I403" s="56"/>
      <c r="J403" s="34"/>
      <c r="K403" s="34"/>
      <c r="L403" s="34"/>
    </row>
    <row r="404" spans="1:12" s="6" customFormat="1" ht="12.75">
      <c r="A404" s="32"/>
      <c r="B404" s="32"/>
      <c r="C404" s="25" t="s">
        <v>61</v>
      </c>
      <c r="D404" s="70" t="s">
        <v>62</v>
      </c>
      <c r="E404" s="56">
        <f t="shared" si="12"/>
        <v>15784</v>
      </c>
      <c r="F404" s="56">
        <v>15784</v>
      </c>
      <c r="G404" s="56"/>
      <c r="H404" s="56">
        <v>15784</v>
      </c>
      <c r="I404" s="56"/>
      <c r="J404" s="34"/>
      <c r="K404" s="34"/>
      <c r="L404" s="34"/>
    </row>
    <row r="405" spans="1:12" s="6" customFormat="1" ht="12.75">
      <c r="A405" s="32"/>
      <c r="B405" s="32"/>
      <c r="C405" s="29">
        <v>4140</v>
      </c>
      <c r="D405" s="70" t="s">
        <v>44</v>
      </c>
      <c r="E405" s="56">
        <f t="shared" si="12"/>
        <v>13000</v>
      </c>
      <c r="F405" s="56">
        <v>13000</v>
      </c>
      <c r="G405" s="56"/>
      <c r="H405" s="56"/>
      <c r="I405" s="56"/>
      <c r="J405" s="34"/>
      <c r="K405" s="34"/>
      <c r="L405" s="34"/>
    </row>
    <row r="406" spans="1:12" s="6" customFormat="1" ht="12.75">
      <c r="A406" s="32"/>
      <c r="B406" s="32"/>
      <c r="C406" s="29">
        <v>4170</v>
      </c>
      <c r="D406" s="73" t="s">
        <v>153</v>
      </c>
      <c r="E406" s="56">
        <f t="shared" si="12"/>
        <v>20000</v>
      </c>
      <c r="F406" s="56">
        <v>20000</v>
      </c>
      <c r="G406" s="56">
        <v>20000</v>
      </c>
      <c r="H406" s="56"/>
      <c r="I406" s="56"/>
      <c r="J406" s="34"/>
      <c r="K406" s="34"/>
      <c r="L406" s="34"/>
    </row>
    <row r="407" spans="1:12" s="6" customFormat="1" ht="12.75">
      <c r="A407" s="32"/>
      <c r="B407" s="32"/>
      <c r="C407" s="25" t="s">
        <v>8</v>
      </c>
      <c r="D407" s="70" t="s">
        <v>9</v>
      </c>
      <c r="E407" s="56">
        <f t="shared" si="12"/>
        <v>55000</v>
      </c>
      <c r="F407" s="56">
        <v>55000</v>
      </c>
      <c r="G407" s="56"/>
      <c r="H407" s="56"/>
      <c r="I407" s="56"/>
      <c r="J407" s="34"/>
      <c r="K407" s="34"/>
      <c r="L407" s="34"/>
    </row>
    <row r="408" spans="1:12" s="6" customFormat="1" ht="12.75">
      <c r="A408" s="32"/>
      <c r="B408" s="32"/>
      <c r="C408" s="25" t="s">
        <v>63</v>
      </c>
      <c r="D408" s="70" t="s">
        <v>45</v>
      </c>
      <c r="E408" s="56">
        <f t="shared" si="12"/>
        <v>24000</v>
      </c>
      <c r="F408" s="56">
        <v>24000</v>
      </c>
      <c r="G408" s="56"/>
      <c r="H408" s="56"/>
      <c r="I408" s="56"/>
      <c r="J408" s="34"/>
      <c r="K408" s="34"/>
      <c r="L408" s="34"/>
    </row>
    <row r="409" spans="1:12" s="6" customFormat="1" ht="12.75">
      <c r="A409" s="32"/>
      <c r="B409" s="32"/>
      <c r="C409" s="25" t="s">
        <v>19</v>
      </c>
      <c r="D409" s="70" t="s">
        <v>20</v>
      </c>
      <c r="E409" s="56">
        <f t="shared" si="12"/>
        <v>10000</v>
      </c>
      <c r="F409" s="56">
        <v>10000</v>
      </c>
      <c r="G409" s="56"/>
      <c r="H409" s="56"/>
      <c r="I409" s="56"/>
      <c r="J409" s="34"/>
      <c r="K409" s="34"/>
      <c r="L409" s="34"/>
    </row>
    <row r="410" spans="1:12" s="6" customFormat="1" ht="12.75">
      <c r="A410" s="32"/>
      <c r="B410" s="32"/>
      <c r="C410" s="25" t="s">
        <v>176</v>
      </c>
      <c r="D410" s="70" t="s">
        <v>175</v>
      </c>
      <c r="E410" s="56">
        <f t="shared" si="12"/>
        <v>2000</v>
      </c>
      <c r="F410" s="56">
        <v>2000</v>
      </c>
      <c r="G410" s="56"/>
      <c r="H410" s="56"/>
      <c r="I410" s="56"/>
      <c r="J410" s="34"/>
      <c r="K410" s="34"/>
      <c r="L410" s="34"/>
    </row>
    <row r="411" spans="1:12" s="6" customFormat="1" ht="12.75">
      <c r="A411" s="32"/>
      <c r="B411" s="32"/>
      <c r="C411" s="25" t="s">
        <v>10</v>
      </c>
      <c r="D411" s="70" t="s">
        <v>11</v>
      </c>
      <c r="E411" s="56">
        <f t="shared" si="12"/>
        <v>42000</v>
      </c>
      <c r="F411" s="56">
        <v>42000</v>
      </c>
      <c r="G411" s="56"/>
      <c r="H411" s="56"/>
      <c r="I411" s="56"/>
      <c r="J411" s="34"/>
      <c r="K411" s="34"/>
      <c r="L411" s="34"/>
    </row>
    <row r="412" spans="1:12" s="6" customFormat="1" ht="12.75">
      <c r="A412" s="32"/>
      <c r="B412" s="32"/>
      <c r="C412" s="30" t="s">
        <v>164</v>
      </c>
      <c r="D412" s="72" t="s">
        <v>165</v>
      </c>
      <c r="E412" s="56">
        <f t="shared" si="12"/>
        <v>2500</v>
      </c>
      <c r="F412" s="56">
        <v>2500</v>
      </c>
      <c r="G412" s="56"/>
      <c r="H412" s="56"/>
      <c r="I412" s="56"/>
      <c r="J412" s="34"/>
      <c r="K412" s="34"/>
      <c r="L412" s="34"/>
    </row>
    <row r="413" spans="1:12" s="6" customFormat="1" ht="25.5">
      <c r="A413" s="32"/>
      <c r="B413" s="32"/>
      <c r="C413" s="25" t="s">
        <v>185</v>
      </c>
      <c r="D413" s="72" t="s">
        <v>186</v>
      </c>
      <c r="E413" s="56">
        <f t="shared" si="12"/>
        <v>10000</v>
      </c>
      <c r="F413" s="56">
        <v>10000</v>
      </c>
      <c r="G413" s="56"/>
      <c r="H413" s="56"/>
      <c r="I413" s="56"/>
      <c r="J413" s="34"/>
      <c r="K413" s="34"/>
      <c r="L413" s="34"/>
    </row>
    <row r="414" spans="1:12" s="6" customFormat="1" ht="25.5">
      <c r="A414" s="32"/>
      <c r="B414" s="32"/>
      <c r="C414" s="25" t="s">
        <v>177</v>
      </c>
      <c r="D414" s="72" t="s">
        <v>178</v>
      </c>
      <c r="E414" s="56">
        <f aca="true" t="shared" si="13" ref="E414:E445">F414+L414</f>
        <v>15000</v>
      </c>
      <c r="F414" s="56">
        <v>15000</v>
      </c>
      <c r="G414" s="56"/>
      <c r="H414" s="56"/>
      <c r="I414" s="56"/>
      <c r="J414" s="34"/>
      <c r="K414" s="34"/>
      <c r="L414" s="34"/>
    </row>
    <row r="415" spans="1:12" s="6" customFormat="1" ht="12.75">
      <c r="A415" s="32"/>
      <c r="B415" s="32"/>
      <c r="C415" s="30" t="s">
        <v>183</v>
      </c>
      <c r="D415" s="72" t="s">
        <v>184</v>
      </c>
      <c r="E415" s="56">
        <f t="shared" si="13"/>
        <v>10000</v>
      </c>
      <c r="F415" s="56">
        <v>10000</v>
      </c>
      <c r="G415" s="56"/>
      <c r="H415" s="56"/>
      <c r="I415" s="56"/>
      <c r="J415" s="34"/>
      <c r="K415" s="34"/>
      <c r="L415" s="34"/>
    </row>
    <row r="416" spans="1:12" s="6" customFormat="1" ht="12.75">
      <c r="A416" s="32"/>
      <c r="B416" s="32"/>
      <c r="C416" s="25" t="s">
        <v>86</v>
      </c>
      <c r="D416" s="70" t="s">
        <v>40</v>
      </c>
      <c r="E416" s="56">
        <f t="shared" si="13"/>
        <v>2000</v>
      </c>
      <c r="F416" s="56">
        <v>2000</v>
      </c>
      <c r="G416" s="56"/>
      <c r="H416" s="56"/>
      <c r="I416" s="56"/>
      <c r="J416" s="34"/>
      <c r="K416" s="34"/>
      <c r="L416" s="34"/>
    </row>
    <row r="417" spans="1:12" s="6" customFormat="1" ht="12.75">
      <c r="A417" s="35"/>
      <c r="B417" s="32"/>
      <c r="C417" s="25" t="s">
        <v>64</v>
      </c>
      <c r="D417" s="70" t="s">
        <v>87</v>
      </c>
      <c r="E417" s="56">
        <f t="shared" si="13"/>
        <v>3000</v>
      </c>
      <c r="F417" s="56">
        <v>3000</v>
      </c>
      <c r="G417" s="56"/>
      <c r="H417" s="56"/>
      <c r="I417" s="56"/>
      <c r="J417" s="34"/>
      <c r="K417" s="34"/>
      <c r="L417" s="34"/>
    </row>
    <row r="418" spans="1:12" s="6" customFormat="1" ht="12.75">
      <c r="A418" s="47"/>
      <c r="B418" s="32"/>
      <c r="C418" s="25" t="s">
        <v>88</v>
      </c>
      <c r="D418" s="70" t="s">
        <v>89</v>
      </c>
      <c r="E418" s="56">
        <f t="shared" si="13"/>
        <v>18000</v>
      </c>
      <c r="F418" s="56">
        <v>18000</v>
      </c>
      <c r="G418" s="56"/>
      <c r="H418" s="56"/>
      <c r="I418" s="56"/>
      <c r="J418" s="34"/>
      <c r="K418" s="34"/>
      <c r="L418" s="34"/>
    </row>
    <row r="419" spans="1:12" s="6" customFormat="1" ht="25.5">
      <c r="A419" s="47"/>
      <c r="B419" s="32"/>
      <c r="C419" s="25" t="s">
        <v>179</v>
      </c>
      <c r="D419" s="71" t="s">
        <v>182</v>
      </c>
      <c r="E419" s="56">
        <f t="shared" si="13"/>
        <v>12000</v>
      </c>
      <c r="F419" s="56">
        <v>12000</v>
      </c>
      <c r="G419" s="56"/>
      <c r="H419" s="56"/>
      <c r="I419" s="56"/>
      <c r="J419" s="34"/>
      <c r="K419" s="34"/>
      <c r="L419" s="34"/>
    </row>
    <row r="420" spans="1:12" s="6" customFormat="1" ht="12.75">
      <c r="A420" s="32"/>
      <c r="B420" s="32"/>
      <c r="C420" s="29"/>
      <c r="D420" s="70"/>
      <c r="E420" s="56"/>
      <c r="F420" s="56"/>
      <c r="G420" s="56"/>
      <c r="H420" s="56"/>
      <c r="I420" s="56"/>
      <c r="J420" s="34"/>
      <c r="K420" s="34"/>
      <c r="L420" s="34"/>
    </row>
    <row r="421" spans="1:12" s="6" customFormat="1" ht="12.75">
      <c r="A421" s="32"/>
      <c r="B421" s="116">
        <v>85228</v>
      </c>
      <c r="C421" s="66"/>
      <c r="D421" s="118" t="s">
        <v>103</v>
      </c>
      <c r="E421" s="68">
        <f t="shared" si="13"/>
        <v>454200</v>
      </c>
      <c r="F421" s="68">
        <f>SUM(F422:F433)</f>
        <v>454200</v>
      </c>
      <c r="G421" s="68">
        <f>SUM(G422:G433)</f>
        <v>81500</v>
      </c>
      <c r="H421" s="68">
        <f>SUM(H422:H433)</f>
        <v>17500</v>
      </c>
      <c r="I421" s="56"/>
      <c r="J421" s="34"/>
      <c r="K421" s="34"/>
      <c r="L421" s="34"/>
    </row>
    <row r="422" spans="1:12" s="6" customFormat="1" ht="12.75">
      <c r="A422" s="32"/>
      <c r="B422" s="32"/>
      <c r="C422" s="29">
        <v>3110</v>
      </c>
      <c r="D422" s="70" t="s">
        <v>100</v>
      </c>
      <c r="E422" s="56">
        <f t="shared" si="13"/>
        <v>339000</v>
      </c>
      <c r="F422" s="56">
        <v>339000</v>
      </c>
      <c r="G422" s="56"/>
      <c r="H422" s="56"/>
      <c r="I422" s="56"/>
      <c r="J422" s="34"/>
      <c r="K422" s="34"/>
      <c r="L422" s="34"/>
    </row>
    <row r="423" spans="1:12" s="6" customFormat="1" ht="12.75">
      <c r="A423" s="32"/>
      <c r="B423" s="32"/>
      <c r="C423" s="25" t="s">
        <v>58</v>
      </c>
      <c r="D423" s="70" t="s">
        <v>34</v>
      </c>
      <c r="E423" s="56">
        <f t="shared" si="13"/>
        <v>65000</v>
      </c>
      <c r="F423" s="56">
        <v>65000</v>
      </c>
      <c r="G423" s="56">
        <v>65000</v>
      </c>
      <c r="H423" s="56"/>
      <c r="I423" s="56"/>
      <c r="J423" s="34"/>
      <c r="K423" s="34"/>
      <c r="L423" s="34"/>
    </row>
    <row r="424" spans="1:12" s="6" customFormat="1" ht="12.75">
      <c r="A424" s="32"/>
      <c r="B424" s="32"/>
      <c r="C424" s="25" t="s">
        <v>59</v>
      </c>
      <c r="D424" s="70" t="s">
        <v>35</v>
      </c>
      <c r="E424" s="56">
        <f t="shared" si="13"/>
        <v>6500</v>
      </c>
      <c r="F424" s="56">
        <v>6500</v>
      </c>
      <c r="G424" s="56">
        <v>6500</v>
      </c>
      <c r="H424" s="56"/>
      <c r="I424" s="56"/>
      <c r="J424" s="34"/>
      <c r="K424" s="34"/>
      <c r="L424" s="34"/>
    </row>
    <row r="425" spans="1:12" s="6" customFormat="1" ht="12.75">
      <c r="A425" s="32"/>
      <c r="B425" s="32"/>
      <c r="C425" s="25" t="s">
        <v>60</v>
      </c>
      <c r="D425" s="70" t="s">
        <v>36</v>
      </c>
      <c r="E425" s="56">
        <f t="shared" si="13"/>
        <v>15000</v>
      </c>
      <c r="F425" s="56">
        <v>15000</v>
      </c>
      <c r="G425" s="56"/>
      <c r="H425" s="56">
        <v>15000</v>
      </c>
      <c r="I425" s="56"/>
      <c r="J425" s="34"/>
      <c r="K425" s="34"/>
      <c r="L425" s="34"/>
    </row>
    <row r="426" spans="1:12" s="6" customFormat="1" ht="12.75">
      <c r="A426" s="32"/>
      <c r="B426" s="32"/>
      <c r="C426" s="25" t="s">
        <v>61</v>
      </c>
      <c r="D426" s="70" t="s">
        <v>62</v>
      </c>
      <c r="E426" s="56">
        <f t="shared" si="13"/>
        <v>2500</v>
      </c>
      <c r="F426" s="56">
        <v>2500</v>
      </c>
      <c r="G426" s="56"/>
      <c r="H426" s="56">
        <v>2500</v>
      </c>
      <c r="I426" s="56"/>
      <c r="J426" s="34"/>
      <c r="K426" s="34"/>
      <c r="L426" s="34"/>
    </row>
    <row r="427" spans="1:12" s="6" customFormat="1" ht="12.75">
      <c r="A427" s="32"/>
      <c r="B427" s="32"/>
      <c r="C427" s="29">
        <v>4140</v>
      </c>
      <c r="D427" s="70" t="s">
        <v>44</v>
      </c>
      <c r="E427" s="56">
        <f t="shared" si="13"/>
        <v>2000</v>
      </c>
      <c r="F427" s="56">
        <v>2000</v>
      </c>
      <c r="G427" s="56"/>
      <c r="H427" s="56"/>
      <c r="I427" s="56"/>
      <c r="J427" s="34"/>
      <c r="K427" s="34"/>
      <c r="L427" s="34"/>
    </row>
    <row r="428" spans="1:12" s="6" customFormat="1" ht="12.75">
      <c r="A428" s="32"/>
      <c r="B428" s="32"/>
      <c r="C428" s="29">
        <v>4170</v>
      </c>
      <c r="D428" s="73" t="s">
        <v>153</v>
      </c>
      <c r="E428" s="56">
        <f t="shared" si="13"/>
        <v>10000</v>
      </c>
      <c r="F428" s="56">
        <v>10000</v>
      </c>
      <c r="G428" s="56">
        <v>10000</v>
      </c>
      <c r="H428" s="56"/>
      <c r="I428" s="56"/>
      <c r="J428" s="34"/>
      <c r="K428" s="34"/>
      <c r="L428" s="34"/>
    </row>
    <row r="429" spans="1:12" s="6" customFormat="1" ht="12.75">
      <c r="A429" s="32"/>
      <c r="B429" s="32"/>
      <c r="C429" s="25" t="s">
        <v>8</v>
      </c>
      <c r="D429" s="70" t="s">
        <v>9</v>
      </c>
      <c r="E429" s="56">
        <f t="shared" si="13"/>
        <v>5000</v>
      </c>
      <c r="F429" s="56">
        <v>5000</v>
      </c>
      <c r="G429" s="56"/>
      <c r="H429" s="56"/>
      <c r="I429" s="56"/>
      <c r="J429" s="34"/>
      <c r="K429" s="34"/>
      <c r="L429" s="34"/>
    </row>
    <row r="430" spans="1:12" s="6" customFormat="1" ht="12.75">
      <c r="A430" s="32"/>
      <c r="B430" s="32"/>
      <c r="C430" s="25" t="s">
        <v>10</v>
      </c>
      <c r="D430" s="70" t="s">
        <v>11</v>
      </c>
      <c r="E430" s="56">
        <f t="shared" si="13"/>
        <v>4140</v>
      </c>
      <c r="F430" s="56">
        <v>4140</v>
      </c>
      <c r="G430" s="56"/>
      <c r="H430" s="56"/>
      <c r="I430" s="56"/>
      <c r="J430" s="34"/>
      <c r="K430" s="34"/>
      <c r="L430" s="34"/>
    </row>
    <row r="431" spans="1:12" s="6" customFormat="1" ht="12.75">
      <c r="A431" s="32"/>
      <c r="B431" s="32"/>
      <c r="C431" s="30" t="s">
        <v>183</v>
      </c>
      <c r="D431" s="72" t="s">
        <v>184</v>
      </c>
      <c r="E431" s="56">
        <f t="shared" si="13"/>
        <v>1000</v>
      </c>
      <c r="F431" s="56">
        <v>1000</v>
      </c>
      <c r="G431" s="56"/>
      <c r="H431" s="56"/>
      <c r="I431" s="56"/>
      <c r="J431" s="34"/>
      <c r="K431" s="34"/>
      <c r="L431" s="34"/>
    </row>
    <row r="432" spans="1:12" s="6" customFormat="1" ht="12.75">
      <c r="A432" s="32"/>
      <c r="B432" s="32"/>
      <c r="C432" s="25" t="s">
        <v>86</v>
      </c>
      <c r="D432" s="70" t="s">
        <v>40</v>
      </c>
      <c r="E432" s="56">
        <f t="shared" si="13"/>
        <v>1000</v>
      </c>
      <c r="F432" s="56">
        <v>1000</v>
      </c>
      <c r="G432" s="56"/>
      <c r="H432" s="56"/>
      <c r="I432" s="56"/>
      <c r="J432" s="34"/>
      <c r="K432" s="34"/>
      <c r="L432" s="34"/>
    </row>
    <row r="433" spans="1:12" s="6" customFormat="1" ht="12.75">
      <c r="A433" s="32"/>
      <c r="B433" s="32"/>
      <c r="C433" s="25" t="s">
        <v>88</v>
      </c>
      <c r="D433" s="70" t="s">
        <v>89</v>
      </c>
      <c r="E433" s="56">
        <f t="shared" si="13"/>
        <v>3060</v>
      </c>
      <c r="F433" s="56">
        <v>3060</v>
      </c>
      <c r="G433" s="56"/>
      <c r="H433" s="56"/>
      <c r="I433" s="56"/>
      <c r="J433" s="34"/>
      <c r="K433" s="34"/>
      <c r="L433" s="34"/>
    </row>
    <row r="434" spans="1:12" s="6" customFormat="1" ht="12.75">
      <c r="A434" s="35"/>
      <c r="B434" s="32"/>
      <c r="C434" s="25"/>
      <c r="D434" s="70"/>
      <c r="E434" s="56"/>
      <c r="F434" s="56"/>
      <c r="G434" s="56"/>
      <c r="H434" s="56"/>
      <c r="I434" s="56"/>
      <c r="J434" s="34"/>
      <c r="K434" s="34"/>
      <c r="L434" s="34"/>
    </row>
    <row r="435" spans="1:12" s="6" customFormat="1" ht="12.75">
      <c r="A435" s="35"/>
      <c r="B435" s="116">
        <v>85295</v>
      </c>
      <c r="C435" s="95"/>
      <c r="D435" s="118" t="s">
        <v>28</v>
      </c>
      <c r="E435" s="68">
        <f t="shared" si="13"/>
        <v>408000</v>
      </c>
      <c r="F435" s="68">
        <f>SUM(F436)</f>
        <v>408000</v>
      </c>
      <c r="G435" s="56"/>
      <c r="H435" s="56"/>
      <c r="I435" s="56"/>
      <c r="J435" s="34"/>
      <c r="K435" s="34"/>
      <c r="L435" s="34"/>
    </row>
    <row r="436" spans="1:12" s="6" customFormat="1" ht="12.75">
      <c r="A436" s="35"/>
      <c r="B436" s="32"/>
      <c r="C436" s="25" t="s">
        <v>162</v>
      </c>
      <c r="D436" s="70" t="s">
        <v>100</v>
      </c>
      <c r="E436" s="56">
        <f t="shared" si="13"/>
        <v>408000</v>
      </c>
      <c r="F436" s="56">
        <f>180000+228000</f>
        <v>408000</v>
      </c>
      <c r="G436" s="56"/>
      <c r="H436" s="56"/>
      <c r="I436" s="56"/>
      <c r="J436" s="34"/>
      <c r="K436" s="34"/>
      <c r="L436" s="34"/>
    </row>
    <row r="437" spans="1:12" s="6" customFormat="1" ht="13.5" thickBot="1">
      <c r="A437" s="48"/>
      <c r="B437" s="48"/>
      <c r="C437" s="51"/>
      <c r="D437" s="76"/>
      <c r="E437" s="57"/>
      <c r="F437" s="57"/>
      <c r="G437" s="57"/>
      <c r="H437" s="57"/>
      <c r="I437" s="57"/>
      <c r="J437" s="46"/>
      <c r="K437" s="46"/>
      <c r="L437" s="46"/>
    </row>
    <row r="438" spans="1:12" s="6" customFormat="1" ht="18" customHeight="1">
      <c r="A438" s="102">
        <v>854</v>
      </c>
      <c r="B438" s="102"/>
      <c r="C438" s="99"/>
      <c r="D438" s="130" t="s">
        <v>104</v>
      </c>
      <c r="E438" s="101">
        <f t="shared" si="13"/>
        <v>104367</v>
      </c>
      <c r="F438" s="101">
        <f>F439</f>
        <v>104367</v>
      </c>
      <c r="G438" s="101">
        <f>G439</f>
        <v>76135</v>
      </c>
      <c r="H438" s="101">
        <f>H439</f>
        <v>15000</v>
      </c>
      <c r="I438" s="59"/>
      <c r="J438" s="42"/>
      <c r="K438" s="42"/>
      <c r="L438" s="42"/>
    </row>
    <row r="439" spans="1:12" s="6" customFormat="1" ht="12.75">
      <c r="A439" s="32"/>
      <c r="B439" s="116">
        <v>85401</v>
      </c>
      <c r="C439" s="131"/>
      <c r="D439" s="118" t="s">
        <v>105</v>
      </c>
      <c r="E439" s="68">
        <f t="shared" si="13"/>
        <v>104367</v>
      </c>
      <c r="F439" s="68">
        <f>SUM(F440:F445)</f>
        <v>104367</v>
      </c>
      <c r="G439" s="68">
        <f>SUM(G440:G445)</f>
        <v>76135</v>
      </c>
      <c r="H439" s="68">
        <f>SUM(H440:H445)</f>
        <v>15000</v>
      </c>
      <c r="I439" s="56"/>
      <c r="J439" s="34"/>
      <c r="K439" s="34"/>
      <c r="L439" s="34"/>
    </row>
    <row r="440" spans="1:12" s="6" customFormat="1" ht="12.75">
      <c r="A440" s="32"/>
      <c r="B440" s="32"/>
      <c r="C440" s="30" t="s">
        <v>54</v>
      </c>
      <c r="D440" s="70" t="s">
        <v>83</v>
      </c>
      <c r="E440" s="56">
        <f t="shared" si="13"/>
        <v>3860</v>
      </c>
      <c r="F440" s="56">
        <v>3860</v>
      </c>
      <c r="G440" s="56"/>
      <c r="H440" s="56"/>
      <c r="I440" s="56"/>
      <c r="J440" s="34"/>
      <c r="K440" s="34"/>
      <c r="L440" s="34"/>
    </row>
    <row r="441" spans="1:12" s="6" customFormat="1" ht="12.75">
      <c r="A441" s="32"/>
      <c r="B441" s="32"/>
      <c r="C441" s="30" t="s">
        <v>58</v>
      </c>
      <c r="D441" s="70" t="s">
        <v>34</v>
      </c>
      <c r="E441" s="56">
        <f t="shared" si="13"/>
        <v>70000</v>
      </c>
      <c r="F441" s="56">
        <v>70000</v>
      </c>
      <c r="G441" s="56">
        <v>70000</v>
      </c>
      <c r="H441" s="56"/>
      <c r="I441" s="56"/>
      <c r="J441" s="34"/>
      <c r="K441" s="34"/>
      <c r="L441" s="34"/>
    </row>
    <row r="442" spans="1:12" s="6" customFormat="1" ht="12.75">
      <c r="A442" s="32"/>
      <c r="B442" s="32"/>
      <c r="C442" s="30" t="s">
        <v>59</v>
      </c>
      <c r="D442" s="70" t="s">
        <v>35</v>
      </c>
      <c r="E442" s="56">
        <f t="shared" si="13"/>
        <v>6135</v>
      </c>
      <c r="F442" s="56">
        <v>6135</v>
      </c>
      <c r="G442" s="56">
        <v>6135</v>
      </c>
      <c r="H442" s="56"/>
      <c r="I442" s="56"/>
      <c r="J442" s="34"/>
      <c r="K442" s="34"/>
      <c r="L442" s="34"/>
    </row>
    <row r="443" spans="1:12" s="6" customFormat="1" ht="12.75">
      <c r="A443" s="32"/>
      <c r="B443" s="32"/>
      <c r="C443" s="30" t="s">
        <v>60</v>
      </c>
      <c r="D443" s="70" t="s">
        <v>36</v>
      </c>
      <c r="E443" s="56">
        <f t="shared" si="13"/>
        <v>13000</v>
      </c>
      <c r="F443" s="56">
        <v>13000</v>
      </c>
      <c r="G443" s="56"/>
      <c r="H443" s="56">
        <v>13000</v>
      </c>
      <c r="I443" s="56"/>
      <c r="J443" s="34"/>
      <c r="K443" s="34"/>
      <c r="L443" s="34"/>
    </row>
    <row r="444" spans="1:12" s="6" customFormat="1" ht="12.75">
      <c r="A444" s="32"/>
      <c r="B444" s="32"/>
      <c r="C444" s="30" t="s">
        <v>61</v>
      </c>
      <c r="D444" s="70" t="s">
        <v>62</v>
      </c>
      <c r="E444" s="56">
        <f t="shared" si="13"/>
        <v>2000</v>
      </c>
      <c r="F444" s="56">
        <v>2000</v>
      </c>
      <c r="G444" s="56"/>
      <c r="H444" s="56">
        <v>2000</v>
      </c>
      <c r="I444" s="56"/>
      <c r="J444" s="34"/>
      <c r="K444" s="34"/>
      <c r="L444" s="34"/>
    </row>
    <row r="445" spans="1:12" s="6" customFormat="1" ht="12.75">
      <c r="A445" s="32"/>
      <c r="B445" s="32"/>
      <c r="C445" s="30" t="s">
        <v>88</v>
      </c>
      <c r="D445" s="70" t="s">
        <v>96</v>
      </c>
      <c r="E445" s="56">
        <f t="shared" si="13"/>
        <v>9372</v>
      </c>
      <c r="F445" s="56">
        <v>9372</v>
      </c>
      <c r="G445" s="56"/>
      <c r="H445" s="56"/>
      <c r="I445" s="56"/>
      <c r="J445" s="34"/>
      <c r="K445" s="34"/>
      <c r="L445" s="34"/>
    </row>
    <row r="446" spans="1:12" s="6" customFormat="1" ht="13.5" thickBot="1">
      <c r="A446" s="48"/>
      <c r="B446" s="48"/>
      <c r="C446" s="51"/>
      <c r="D446" s="78"/>
      <c r="E446" s="57"/>
      <c r="F446" s="57"/>
      <c r="G446" s="57"/>
      <c r="H446" s="57"/>
      <c r="I446" s="57"/>
      <c r="J446" s="46"/>
      <c r="K446" s="46"/>
      <c r="L446" s="46"/>
    </row>
    <row r="447" spans="1:12" s="6" customFormat="1" ht="25.5" customHeight="1">
      <c r="A447" s="102">
        <v>900</v>
      </c>
      <c r="B447" s="102"/>
      <c r="C447" s="100"/>
      <c r="D447" s="121" t="s">
        <v>107</v>
      </c>
      <c r="E447" s="101">
        <f aca="true" t="shared" si="14" ref="E447:E453">F447+L447</f>
        <v>4721028</v>
      </c>
      <c r="F447" s="101">
        <f>F448+F455+F458+F461+F464+F468+F473</f>
        <v>2471000</v>
      </c>
      <c r="G447" s="101"/>
      <c r="H447" s="101"/>
      <c r="I447" s="105"/>
      <c r="J447" s="132"/>
      <c r="K447" s="132"/>
      <c r="L447" s="101">
        <f>L448+L455+L458+L461+L464+L468+L473</f>
        <v>2250028</v>
      </c>
    </row>
    <row r="448" spans="1:12" s="6" customFormat="1" ht="14.25" customHeight="1">
      <c r="A448" s="32"/>
      <c r="B448" s="116">
        <v>90001</v>
      </c>
      <c r="C448" s="97"/>
      <c r="D448" s="118" t="s">
        <v>108</v>
      </c>
      <c r="E448" s="68">
        <f t="shared" si="14"/>
        <v>705028</v>
      </c>
      <c r="F448" s="68">
        <f aca="true" t="shared" si="15" ref="F448:K448">SUM(F449:F451)</f>
        <v>100000</v>
      </c>
      <c r="G448" s="68">
        <f t="shared" si="15"/>
        <v>0</v>
      </c>
      <c r="H448" s="68">
        <f t="shared" si="15"/>
        <v>0</v>
      </c>
      <c r="I448" s="68">
        <f t="shared" si="15"/>
        <v>0</v>
      </c>
      <c r="J448" s="68">
        <f t="shared" si="15"/>
        <v>0</v>
      </c>
      <c r="K448" s="68">
        <f t="shared" si="15"/>
        <v>0</v>
      </c>
      <c r="L448" s="68">
        <f>SUM(L451:L453)</f>
        <v>605028</v>
      </c>
    </row>
    <row r="449" spans="1:12" s="6" customFormat="1" ht="12.75">
      <c r="A449" s="32"/>
      <c r="B449" s="32"/>
      <c r="C449" s="25" t="s">
        <v>19</v>
      </c>
      <c r="D449" s="71" t="s">
        <v>20</v>
      </c>
      <c r="E449" s="56">
        <f t="shared" si="14"/>
        <v>100000</v>
      </c>
      <c r="F449" s="56">
        <v>100000</v>
      </c>
      <c r="G449" s="56"/>
      <c r="H449" s="56"/>
      <c r="I449" s="56"/>
      <c r="J449" s="34"/>
      <c r="K449" s="34"/>
      <c r="L449" s="34"/>
    </row>
    <row r="450" spans="1:12" s="6" customFormat="1" ht="12.75">
      <c r="A450" s="32"/>
      <c r="B450" s="32"/>
      <c r="C450" s="25"/>
      <c r="D450" s="71" t="s">
        <v>211</v>
      </c>
      <c r="E450" s="56"/>
      <c r="F450" s="56"/>
      <c r="G450" s="56"/>
      <c r="H450" s="56"/>
      <c r="I450" s="56"/>
      <c r="J450" s="34"/>
      <c r="K450" s="34"/>
      <c r="L450" s="34"/>
    </row>
    <row r="451" spans="1:12" s="6" customFormat="1" ht="14.25" customHeight="1">
      <c r="A451" s="32"/>
      <c r="B451" s="32"/>
      <c r="C451" s="29">
        <v>6050</v>
      </c>
      <c r="D451" s="70" t="s">
        <v>5</v>
      </c>
      <c r="E451" s="56">
        <f t="shared" si="14"/>
        <v>60000</v>
      </c>
      <c r="F451" s="56"/>
      <c r="G451" s="56"/>
      <c r="H451" s="56"/>
      <c r="I451" s="56"/>
      <c r="J451" s="34"/>
      <c r="K451" s="34"/>
      <c r="L451" s="56">
        <v>60000</v>
      </c>
    </row>
    <row r="452" spans="1:12" s="6" customFormat="1" ht="14.25" customHeight="1">
      <c r="A452" s="32"/>
      <c r="B452" s="32"/>
      <c r="C452" s="29">
        <v>6058</v>
      </c>
      <c r="D452" s="70" t="s">
        <v>5</v>
      </c>
      <c r="E452" s="56">
        <f t="shared" si="14"/>
        <v>381479</v>
      </c>
      <c r="F452" s="56"/>
      <c r="G452" s="56"/>
      <c r="H452" s="56"/>
      <c r="I452" s="56"/>
      <c r="J452" s="34"/>
      <c r="K452" s="34"/>
      <c r="L452" s="56">
        <v>381479</v>
      </c>
    </row>
    <row r="453" spans="1:12" s="6" customFormat="1" ht="14.25" customHeight="1">
      <c r="A453" s="32"/>
      <c r="B453" s="32"/>
      <c r="C453" s="29">
        <v>6059</v>
      </c>
      <c r="D453" s="70" t="s">
        <v>5</v>
      </c>
      <c r="E453" s="56">
        <f t="shared" si="14"/>
        <v>163549</v>
      </c>
      <c r="F453" s="56"/>
      <c r="G453" s="56"/>
      <c r="H453" s="56"/>
      <c r="I453" s="56"/>
      <c r="J453" s="34"/>
      <c r="K453" s="34"/>
      <c r="L453" s="56">
        <v>163549</v>
      </c>
    </row>
    <row r="454" spans="1:12" s="6" customFormat="1" ht="14.25" customHeight="1">
      <c r="A454" s="32"/>
      <c r="B454" s="32"/>
      <c r="C454" s="29"/>
      <c r="D454" s="70"/>
      <c r="E454" s="56"/>
      <c r="F454" s="56"/>
      <c r="G454" s="56"/>
      <c r="H454" s="56"/>
      <c r="I454" s="56"/>
      <c r="J454" s="34"/>
      <c r="K454" s="34"/>
      <c r="L454" s="34"/>
    </row>
    <row r="455" spans="1:12" s="6" customFormat="1" ht="14.25" customHeight="1">
      <c r="A455" s="32"/>
      <c r="B455" s="116">
        <v>90002</v>
      </c>
      <c r="C455" s="66"/>
      <c r="D455" s="118" t="s">
        <v>109</v>
      </c>
      <c r="E455" s="68">
        <f>F455+L455</f>
        <v>5000</v>
      </c>
      <c r="F455" s="68">
        <f>SUM(F456:F456)</f>
        <v>5000</v>
      </c>
      <c r="G455" s="56"/>
      <c r="H455" s="56"/>
      <c r="I455" s="56"/>
      <c r="J455" s="34"/>
      <c r="K455" s="34"/>
      <c r="L455" s="34"/>
    </row>
    <row r="456" spans="1:12" s="6" customFormat="1" ht="26.25" customHeight="1">
      <c r="A456" s="32"/>
      <c r="B456" s="32"/>
      <c r="C456" s="30" t="s">
        <v>8</v>
      </c>
      <c r="D456" s="71" t="s">
        <v>173</v>
      </c>
      <c r="E456" s="56">
        <f>F456+L456</f>
        <v>5000</v>
      </c>
      <c r="F456" s="56">
        <v>5000</v>
      </c>
      <c r="G456" s="56"/>
      <c r="H456" s="56"/>
      <c r="I456" s="56"/>
      <c r="J456" s="34"/>
      <c r="K456" s="34"/>
      <c r="L456" s="34"/>
    </row>
    <row r="457" spans="1:12" s="6" customFormat="1" ht="13.5" customHeight="1">
      <c r="A457" s="32"/>
      <c r="B457" s="32"/>
      <c r="C457" s="27"/>
      <c r="D457" s="70"/>
      <c r="E457" s="56"/>
      <c r="F457" s="56"/>
      <c r="G457" s="56"/>
      <c r="H457" s="56"/>
      <c r="I457" s="56"/>
      <c r="J457" s="34"/>
      <c r="K457" s="34"/>
      <c r="L457" s="34"/>
    </row>
    <row r="458" spans="1:12" s="6" customFormat="1" ht="12.75">
      <c r="A458" s="32"/>
      <c r="B458" s="116">
        <v>90003</v>
      </c>
      <c r="C458" s="97"/>
      <c r="D458" s="118" t="s">
        <v>110</v>
      </c>
      <c r="E458" s="68">
        <f>F458+L458</f>
        <v>399300</v>
      </c>
      <c r="F458" s="68">
        <f>SUM(F459)</f>
        <v>399300</v>
      </c>
      <c r="G458" s="56"/>
      <c r="H458" s="56"/>
      <c r="I458" s="56"/>
      <c r="J458" s="34"/>
      <c r="K458" s="34"/>
      <c r="L458" s="34"/>
    </row>
    <row r="459" spans="1:12" s="6" customFormat="1" ht="25.5">
      <c r="A459" s="32"/>
      <c r="B459" s="32"/>
      <c r="C459" s="29">
        <v>4300</v>
      </c>
      <c r="D459" s="71" t="s">
        <v>148</v>
      </c>
      <c r="E459" s="56">
        <f>F459+L459</f>
        <v>399300</v>
      </c>
      <c r="F459" s="56">
        <v>399300</v>
      </c>
      <c r="G459" s="56"/>
      <c r="H459" s="56"/>
      <c r="I459" s="56"/>
      <c r="J459" s="34"/>
      <c r="K459" s="34"/>
      <c r="L459" s="34"/>
    </row>
    <row r="460" spans="1:12" s="6" customFormat="1" ht="12.75">
      <c r="A460" s="32"/>
      <c r="B460" s="32"/>
      <c r="C460" s="29"/>
      <c r="D460" s="70"/>
      <c r="E460" s="56"/>
      <c r="F460" s="56"/>
      <c r="G460" s="56"/>
      <c r="H460" s="56"/>
      <c r="I460" s="56"/>
      <c r="J460" s="34"/>
      <c r="K460" s="34"/>
      <c r="L460" s="34"/>
    </row>
    <row r="461" spans="1:12" s="6" customFormat="1" ht="12.75">
      <c r="A461" s="32"/>
      <c r="B461" s="116">
        <v>90004</v>
      </c>
      <c r="C461" s="66"/>
      <c r="D461" s="118" t="s">
        <v>111</v>
      </c>
      <c r="E461" s="68">
        <f>F461+L461</f>
        <v>175000</v>
      </c>
      <c r="F461" s="68">
        <f>SUM(F462)</f>
        <v>175000</v>
      </c>
      <c r="G461" s="56"/>
      <c r="H461" s="56"/>
      <c r="I461" s="56"/>
      <c r="J461" s="34"/>
      <c r="K461" s="34"/>
      <c r="L461" s="34"/>
    </row>
    <row r="462" spans="1:12" s="6" customFormat="1" ht="12.75">
      <c r="A462" s="32"/>
      <c r="B462" s="32"/>
      <c r="C462" s="29">
        <v>4300</v>
      </c>
      <c r="D462" s="70" t="s">
        <v>11</v>
      </c>
      <c r="E462" s="56">
        <f>F462+L462</f>
        <v>175000</v>
      </c>
      <c r="F462" s="56">
        <v>175000</v>
      </c>
      <c r="G462" s="56"/>
      <c r="H462" s="56"/>
      <c r="I462" s="56"/>
      <c r="J462" s="34"/>
      <c r="K462" s="34"/>
      <c r="L462" s="34"/>
    </row>
    <row r="463" spans="1:12" s="6" customFormat="1" ht="12.75">
      <c r="A463" s="32"/>
      <c r="B463" s="32"/>
      <c r="C463" s="29"/>
      <c r="D463" s="70"/>
      <c r="E463" s="56"/>
      <c r="F463" s="56"/>
      <c r="G463" s="56"/>
      <c r="H463" s="56"/>
      <c r="I463" s="56"/>
      <c r="J463" s="34"/>
      <c r="K463" s="34"/>
      <c r="L463" s="34"/>
    </row>
    <row r="464" spans="1:12" s="6" customFormat="1" ht="12.75">
      <c r="A464" s="32"/>
      <c r="B464" s="116">
        <v>90013</v>
      </c>
      <c r="C464" s="66"/>
      <c r="D464" s="118" t="s">
        <v>112</v>
      </c>
      <c r="E464" s="68">
        <f>F464+L464</f>
        <v>60000</v>
      </c>
      <c r="F464" s="68">
        <f>SUM(F465)</f>
        <v>60000</v>
      </c>
      <c r="G464" s="56"/>
      <c r="H464" s="56"/>
      <c r="I464" s="56"/>
      <c r="J464" s="34"/>
      <c r="K464" s="34"/>
      <c r="L464" s="34"/>
    </row>
    <row r="465" spans="1:12" s="6" customFormat="1" ht="12.75">
      <c r="A465" s="32"/>
      <c r="B465" s="32"/>
      <c r="C465" s="29">
        <v>4300</v>
      </c>
      <c r="D465" s="70" t="s">
        <v>11</v>
      </c>
      <c r="E465" s="56">
        <f>F465+L465</f>
        <v>60000</v>
      </c>
      <c r="F465" s="56">
        <v>60000</v>
      </c>
      <c r="G465" s="56"/>
      <c r="H465" s="56"/>
      <c r="I465" s="56"/>
      <c r="J465" s="34"/>
      <c r="K465" s="34"/>
      <c r="L465" s="34"/>
    </row>
    <row r="466" spans="1:12" s="6" customFormat="1" ht="12.75">
      <c r="A466" s="32"/>
      <c r="B466" s="32"/>
      <c r="C466" s="29"/>
      <c r="D466" s="70" t="s">
        <v>113</v>
      </c>
      <c r="E466" s="56"/>
      <c r="F466" s="56"/>
      <c r="G466" s="56"/>
      <c r="H466" s="56"/>
      <c r="I466" s="56"/>
      <c r="J466" s="34"/>
      <c r="K466" s="34"/>
      <c r="L466" s="34"/>
    </row>
    <row r="467" spans="1:12" s="6" customFormat="1" ht="12.75">
      <c r="A467" s="32"/>
      <c r="B467" s="32"/>
      <c r="C467" s="29"/>
      <c r="D467" s="70"/>
      <c r="E467" s="56"/>
      <c r="F467" s="56"/>
      <c r="G467" s="56"/>
      <c r="H467" s="56"/>
      <c r="I467" s="56"/>
      <c r="J467" s="34"/>
      <c r="K467" s="34"/>
      <c r="L467" s="34"/>
    </row>
    <row r="468" spans="1:12" s="6" customFormat="1" ht="12.75">
      <c r="A468" s="32"/>
      <c r="B468" s="116">
        <v>90015</v>
      </c>
      <c r="C468" s="66"/>
      <c r="D468" s="118" t="s">
        <v>114</v>
      </c>
      <c r="E468" s="68">
        <f>F468+L468</f>
        <v>1280000</v>
      </c>
      <c r="F468" s="68">
        <f>SUM(F469:F471)</f>
        <v>1080000</v>
      </c>
      <c r="G468" s="68"/>
      <c r="H468" s="68"/>
      <c r="I468" s="68"/>
      <c r="J468" s="68"/>
      <c r="K468" s="68"/>
      <c r="L468" s="68">
        <f>SUM(L469:L471)</f>
        <v>200000</v>
      </c>
    </row>
    <row r="469" spans="1:12" s="6" customFormat="1" ht="12.75">
      <c r="A469" s="32"/>
      <c r="B469" s="32"/>
      <c r="C469" s="29">
        <v>4260</v>
      </c>
      <c r="D469" s="72" t="s">
        <v>45</v>
      </c>
      <c r="E469" s="56">
        <f>F469+L469</f>
        <v>950000</v>
      </c>
      <c r="F469" s="56">
        <v>950000</v>
      </c>
      <c r="G469" s="56"/>
      <c r="H469" s="56"/>
      <c r="I469" s="56"/>
      <c r="J469" s="34"/>
      <c r="K469" s="34"/>
      <c r="L469" s="34"/>
    </row>
    <row r="470" spans="1:12" s="6" customFormat="1" ht="12.75">
      <c r="A470" s="32"/>
      <c r="B470" s="32"/>
      <c r="C470" s="29">
        <v>4270</v>
      </c>
      <c r="D470" s="72" t="s">
        <v>20</v>
      </c>
      <c r="E470" s="56">
        <f>F470+L470</f>
        <v>130000</v>
      </c>
      <c r="F470" s="56">
        <v>130000</v>
      </c>
      <c r="G470" s="56"/>
      <c r="H470" s="56"/>
      <c r="I470" s="56"/>
      <c r="J470" s="34"/>
      <c r="K470" s="34"/>
      <c r="L470" s="34"/>
    </row>
    <row r="471" spans="1:12" s="6" customFormat="1" ht="12.75">
      <c r="A471" s="32"/>
      <c r="B471" s="32"/>
      <c r="C471" s="29">
        <v>6050</v>
      </c>
      <c r="D471" s="70" t="s">
        <v>5</v>
      </c>
      <c r="E471" s="56">
        <f>F471+L471</f>
        <v>200000</v>
      </c>
      <c r="F471" s="56"/>
      <c r="G471" s="56"/>
      <c r="H471" s="56"/>
      <c r="I471" s="56"/>
      <c r="J471" s="34"/>
      <c r="K471" s="34"/>
      <c r="L471" s="56">
        <v>200000</v>
      </c>
    </row>
    <row r="472" spans="1:12" s="6" customFormat="1" ht="12.75">
      <c r="A472" s="32"/>
      <c r="B472" s="32"/>
      <c r="C472" s="29"/>
      <c r="D472" s="72"/>
      <c r="E472" s="56"/>
      <c r="F472" s="56"/>
      <c r="G472" s="56"/>
      <c r="H472" s="56"/>
      <c r="I472" s="56"/>
      <c r="J472" s="34"/>
      <c r="K472" s="34"/>
      <c r="L472" s="34"/>
    </row>
    <row r="473" spans="1:12" s="6" customFormat="1" ht="12.75">
      <c r="A473" s="32"/>
      <c r="B473" s="116">
        <v>90095</v>
      </c>
      <c r="C473" s="66"/>
      <c r="D473" s="129" t="s">
        <v>28</v>
      </c>
      <c r="E473" s="68">
        <f aca="true" t="shared" si="16" ref="E473:E478">F473+L473</f>
        <v>2096700</v>
      </c>
      <c r="F473" s="68">
        <f>SUM(F474:F478)</f>
        <v>651700</v>
      </c>
      <c r="G473" s="68"/>
      <c r="H473" s="68"/>
      <c r="I473" s="68"/>
      <c r="J473" s="68"/>
      <c r="K473" s="68"/>
      <c r="L473" s="68">
        <f>SUM(L474:L478)</f>
        <v>1445000</v>
      </c>
    </row>
    <row r="474" spans="1:12" s="6" customFormat="1" ht="12.75">
      <c r="A474" s="32"/>
      <c r="B474" s="32"/>
      <c r="C474" s="25" t="s">
        <v>63</v>
      </c>
      <c r="D474" s="70" t="s">
        <v>45</v>
      </c>
      <c r="E474" s="56">
        <f t="shared" si="16"/>
        <v>40000</v>
      </c>
      <c r="F474" s="56">
        <v>40000</v>
      </c>
      <c r="G474" s="56"/>
      <c r="H474" s="56"/>
      <c r="I474" s="56"/>
      <c r="J474" s="34"/>
      <c r="K474" s="34"/>
      <c r="L474" s="34"/>
    </row>
    <row r="475" spans="1:12" s="6" customFormat="1" ht="12.75">
      <c r="A475" s="32"/>
      <c r="B475" s="32"/>
      <c r="C475" s="29">
        <v>4300</v>
      </c>
      <c r="D475" s="72" t="s">
        <v>11</v>
      </c>
      <c r="E475" s="56">
        <f t="shared" si="16"/>
        <v>590000</v>
      </c>
      <c r="F475" s="56">
        <v>590000</v>
      </c>
      <c r="G475" s="56"/>
      <c r="H475" s="56"/>
      <c r="I475" s="56"/>
      <c r="J475" s="34"/>
      <c r="K475" s="34"/>
      <c r="L475" s="34"/>
    </row>
    <row r="476" spans="1:12" s="6" customFormat="1" ht="38.25">
      <c r="A476" s="32"/>
      <c r="B476" s="32"/>
      <c r="C476" s="29">
        <v>4340</v>
      </c>
      <c r="D476" s="72" t="s">
        <v>187</v>
      </c>
      <c r="E476" s="56">
        <f t="shared" si="16"/>
        <v>20000</v>
      </c>
      <c r="F476" s="56">
        <v>20000</v>
      </c>
      <c r="G476" s="56"/>
      <c r="H476" s="56"/>
      <c r="I476" s="56"/>
      <c r="J476" s="34"/>
      <c r="K476" s="34"/>
      <c r="L476" s="34"/>
    </row>
    <row r="477" spans="1:12" s="6" customFormat="1" ht="12.75">
      <c r="A477" s="32"/>
      <c r="B477" s="32"/>
      <c r="C477" s="29">
        <v>4430</v>
      </c>
      <c r="D477" s="70" t="s">
        <v>87</v>
      </c>
      <c r="E477" s="56">
        <f t="shared" si="16"/>
        <v>1700</v>
      </c>
      <c r="F477" s="56">
        <v>1700</v>
      </c>
      <c r="G477" s="56"/>
      <c r="H477" s="56"/>
      <c r="I477" s="56"/>
      <c r="J477" s="34"/>
      <c r="K477" s="34"/>
      <c r="L477" s="34"/>
    </row>
    <row r="478" spans="1:12" s="6" customFormat="1" ht="12.75">
      <c r="A478" s="32"/>
      <c r="B478" s="32"/>
      <c r="C478" s="29">
        <v>6050</v>
      </c>
      <c r="D478" s="70" t="s">
        <v>5</v>
      </c>
      <c r="E478" s="56">
        <f t="shared" si="16"/>
        <v>1445000</v>
      </c>
      <c r="F478" s="56"/>
      <c r="G478" s="56"/>
      <c r="H478" s="56"/>
      <c r="I478" s="56"/>
      <c r="J478" s="34"/>
      <c r="K478" s="34"/>
      <c r="L478" s="56">
        <v>1445000</v>
      </c>
    </row>
    <row r="479" spans="1:12" s="6" customFormat="1" ht="13.5" thickBot="1">
      <c r="A479" s="48"/>
      <c r="B479" s="48"/>
      <c r="C479" s="55"/>
      <c r="D479" s="76"/>
      <c r="E479" s="57"/>
      <c r="F479" s="57"/>
      <c r="G479" s="57"/>
      <c r="H479" s="57"/>
      <c r="I479" s="57"/>
      <c r="J479" s="46"/>
      <c r="K479" s="46"/>
      <c r="L479" s="46"/>
    </row>
    <row r="480" spans="1:12" s="6" customFormat="1" ht="24" customHeight="1">
      <c r="A480" s="102">
        <v>921</v>
      </c>
      <c r="B480" s="102"/>
      <c r="C480" s="103"/>
      <c r="D480" s="133" t="s">
        <v>115</v>
      </c>
      <c r="E480" s="101">
        <f aca="true" t="shared" si="17" ref="E480:E510">F480+L480</f>
        <v>2451000</v>
      </c>
      <c r="F480" s="101">
        <f>F481+F485+F488</f>
        <v>2246000</v>
      </c>
      <c r="G480" s="101">
        <f aca="true" t="shared" si="18" ref="G480:L480">G481+G485+G488</f>
        <v>10000</v>
      </c>
      <c r="H480" s="101"/>
      <c r="I480" s="101">
        <f t="shared" si="18"/>
        <v>1795000</v>
      </c>
      <c r="J480" s="101">
        <f t="shared" si="18"/>
        <v>0</v>
      </c>
      <c r="K480" s="101">
        <f t="shared" si="18"/>
        <v>0</v>
      </c>
      <c r="L480" s="101">
        <f t="shared" si="18"/>
        <v>205000</v>
      </c>
    </row>
    <row r="481" spans="1:12" s="6" customFormat="1" ht="12.75">
      <c r="A481" s="32"/>
      <c r="B481" s="116">
        <v>92109</v>
      </c>
      <c r="C481" s="66"/>
      <c r="D481" s="129" t="s">
        <v>116</v>
      </c>
      <c r="E481" s="68">
        <f t="shared" si="17"/>
        <v>980000</v>
      </c>
      <c r="F481" s="68">
        <f>SUM(F482:F483)</f>
        <v>775000</v>
      </c>
      <c r="G481" s="68"/>
      <c r="H481" s="68"/>
      <c r="I481" s="68">
        <f>SUM(I482:I483)</f>
        <v>775000</v>
      </c>
      <c r="J481" s="68"/>
      <c r="K481" s="68"/>
      <c r="L481" s="68">
        <f>SUM(L482:L483)</f>
        <v>205000</v>
      </c>
    </row>
    <row r="482" spans="1:12" s="6" customFormat="1" ht="25.5">
      <c r="A482" s="35"/>
      <c r="B482" s="32"/>
      <c r="C482" s="29">
        <v>2480</v>
      </c>
      <c r="D482" s="72" t="s">
        <v>152</v>
      </c>
      <c r="E482" s="56">
        <f t="shared" si="17"/>
        <v>775000</v>
      </c>
      <c r="F482" s="56">
        <v>775000</v>
      </c>
      <c r="G482" s="56"/>
      <c r="H482" s="56"/>
      <c r="I482" s="56">
        <v>775000</v>
      </c>
      <c r="J482" s="34"/>
      <c r="K482" s="34"/>
      <c r="L482" s="34"/>
    </row>
    <row r="483" spans="1:12" s="6" customFormat="1" ht="12.75">
      <c r="A483" s="35"/>
      <c r="B483" s="32"/>
      <c r="C483" s="29">
        <v>6050</v>
      </c>
      <c r="D483" s="70" t="s">
        <v>5</v>
      </c>
      <c r="E483" s="56">
        <f t="shared" si="17"/>
        <v>205000</v>
      </c>
      <c r="F483" s="56"/>
      <c r="G483" s="56"/>
      <c r="H483" s="56"/>
      <c r="I483" s="56"/>
      <c r="J483" s="34"/>
      <c r="K483" s="34"/>
      <c r="L483" s="56">
        <v>205000</v>
      </c>
    </row>
    <row r="484" spans="1:12" s="6" customFormat="1" ht="12.75">
      <c r="A484" s="32"/>
      <c r="B484" s="32"/>
      <c r="C484" s="29"/>
      <c r="D484" s="72"/>
      <c r="E484" s="56"/>
      <c r="F484" s="56"/>
      <c r="G484" s="56"/>
      <c r="H484" s="56"/>
      <c r="I484" s="56"/>
      <c r="J484" s="34"/>
      <c r="K484" s="34"/>
      <c r="L484" s="34"/>
    </row>
    <row r="485" spans="1:12" s="6" customFormat="1" ht="12.75">
      <c r="A485" s="32"/>
      <c r="B485" s="116">
        <v>92116</v>
      </c>
      <c r="C485" s="66"/>
      <c r="D485" s="129" t="s">
        <v>117</v>
      </c>
      <c r="E485" s="68">
        <f t="shared" si="17"/>
        <v>1020000</v>
      </c>
      <c r="F485" s="68">
        <f>SUM(F486)</f>
        <v>1020000</v>
      </c>
      <c r="G485" s="68"/>
      <c r="H485" s="68"/>
      <c r="I485" s="68">
        <f>SUM(I486)</f>
        <v>1020000</v>
      </c>
      <c r="J485" s="34"/>
      <c r="K485" s="34"/>
      <c r="L485" s="34"/>
    </row>
    <row r="486" spans="1:12" s="6" customFormat="1" ht="25.5">
      <c r="A486" s="32"/>
      <c r="B486" s="32"/>
      <c r="C486" s="29">
        <v>2480</v>
      </c>
      <c r="D486" s="72" t="s">
        <v>152</v>
      </c>
      <c r="E486" s="56">
        <f t="shared" si="17"/>
        <v>1020000</v>
      </c>
      <c r="F486" s="56">
        <v>1020000</v>
      </c>
      <c r="G486" s="56"/>
      <c r="H486" s="56"/>
      <c r="I486" s="56">
        <v>1020000</v>
      </c>
      <c r="J486" s="34"/>
      <c r="K486" s="34"/>
      <c r="L486" s="34"/>
    </row>
    <row r="487" spans="1:12" s="6" customFormat="1" ht="12.75">
      <c r="A487" s="32"/>
      <c r="B487" s="32"/>
      <c r="C487" s="29"/>
      <c r="D487" s="72"/>
      <c r="E487" s="34"/>
      <c r="F487" s="34"/>
      <c r="G487" s="34"/>
      <c r="H487" s="34"/>
      <c r="I487" s="34"/>
      <c r="J487" s="34"/>
      <c r="K487" s="34"/>
      <c r="L487" s="34"/>
    </row>
    <row r="488" spans="1:12" s="6" customFormat="1" ht="12.75">
      <c r="A488" s="32"/>
      <c r="B488" s="116">
        <v>92195</v>
      </c>
      <c r="C488" s="66"/>
      <c r="D488" s="129" t="s">
        <v>28</v>
      </c>
      <c r="E488" s="68">
        <f t="shared" si="17"/>
        <v>451000</v>
      </c>
      <c r="F488" s="68">
        <f>SUM(F489:F494)</f>
        <v>451000</v>
      </c>
      <c r="G488" s="68">
        <f>SUM(G489:G494)</f>
        <v>10000</v>
      </c>
      <c r="H488" s="34"/>
      <c r="I488" s="34"/>
      <c r="J488" s="34"/>
      <c r="K488" s="34"/>
      <c r="L488" s="34"/>
    </row>
    <row r="489" spans="1:12" s="6" customFormat="1" ht="25.5">
      <c r="A489" s="32"/>
      <c r="B489" s="32"/>
      <c r="C489" s="39">
        <v>3040</v>
      </c>
      <c r="D489" s="74" t="s">
        <v>168</v>
      </c>
      <c r="E489" s="56">
        <f t="shared" si="17"/>
        <v>5000</v>
      </c>
      <c r="F489" s="56">
        <v>5000</v>
      </c>
      <c r="G489" s="34"/>
      <c r="H489" s="34"/>
      <c r="I489" s="34"/>
      <c r="J489" s="34"/>
      <c r="K489" s="34"/>
      <c r="L489" s="34"/>
    </row>
    <row r="490" spans="1:12" s="6" customFormat="1" ht="12.75">
      <c r="A490" s="32"/>
      <c r="B490" s="32"/>
      <c r="C490" s="39">
        <v>4170</v>
      </c>
      <c r="D490" s="74" t="s">
        <v>153</v>
      </c>
      <c r="E490" s="56">
        <f t="shared" si="17"/>
        <v>10000</v>
      </c>
      <c r="F490" s="56">
        <v>10000</v>
      </c>
      <c r="G490" s="56">
        <v>10000</v>
      </c>
      <c r="H490" s="34"/>
      <c r="I490" s="34"/>
      <c r="J490" s="34"/>
      <c r="K490" s="34"/>
      <c r="L490" s="34"/>
    </row>
    <row r="491" spans="1:12" s="6" customFormat="1" ht="12.75">
      <c r="A491" s="32"/>
      <c r="B491" s="32"/>
      <c r="C491" s="29">
        <v>4210</v>
      </c>
      <c r="D491" s="72" t="s">
        <v>9</v>
      </c>
      <c r="E491" s="56">
        <f t="shared" si="17"/>
        <v>35000</v>
      </c>
      <c r="F491" s="56">
        <v>35000</v>
      </c>
      <c r="G491" s="34"/>
      <c r="H491" s="34"/>
      <c r="I491" s="34"/>
      <c r="J491" s="34"/>
      <c r="K491" s="34"/>
      <c r="L491" s="34"/>
    </row>
    <row r="492" spans="1:12" s="6" customFormat="1" ht="25.5">
      <c r="A492" s="32"/>
      <c r="B492" s="32"/>
      <c r="C492" s="29"/>
      <c r="D492" s="72" t="s">
        <v>169</v>
      </c>
      <c r="E492" s="56"/>
      <c r="F492" s="56"/>
      <c r="G492" s="34"/>
      <c r="H492" s="34"/>
      <c r="I492" s="34"/>
      <c r="J492" s="34"/>
      <c r="K492" s="34"/>
      <c r="L492" s="34"/>
    </row>
    <row r="493" spans="1:12" s="6" customFormat="1" ht="25.5">
      <c r="A493" s="32"/>
      <c r="B493" s="32"/>
      <c r="C493" s="29">
        <v>4300</v>
      </c>
      <c r="D493" s="72" t="s">
        <v>118</v>
      </c>
      <c r="E493" s="56">
        <f t="shared" si="17"/>
        <v>400000</v>
      </c>
      <c r="F493" s="56">
        <v>400000</v>
      </c>
      <c r="G493" s="34"/>
      <c r="H493" s="34"/>
      <c r="I493" s="34"/>
      <c r="J493" s="34"/>
      <c r="K493" s="34"/>
      <c r="L493" s="34"/>
    </row>
    <row r="494" spans="1:12" s="6" customFormat="1" ht="12.75">
      <c r="A494" s="35"/>
      <c r="B494" s="32"/>
      <c r="C494" s="29">
        <v>4430</v>
      </c>
      <c r="D494" s="70" t="s">
        <v>170</v>
      </c>
      <c r="E494" s="56">
        <f t="shared" si="17"/>
        <v>1000</v>
      </c>
      <c r="F494" s="56">
        <v>1000</v>
      </c>
      <c r="G494" s="34"/>
      <c r="H494" s="34"/>
      <c r="I494" s="34"/>
      <c r="J494" s="34"/>
      <c r="K494" s="34"/>
      <c r="L494" s="34"/>
    </row>
    <row r="495" spans="1:12" s="6" customFormat="1" ht="13.5" thickBot="1">
      <c r="A495" s="48"/>
      <c r="B495" s="48"/>
      <c r="C495" s="55"/>
      <c r="D495" s="76"/>
      <c r="E495" s="57"/>
      <c r="F495" s="57"/>
      <c r="G495" s="46"/>
      <c r="H495" s="46"/>
      <c r="I495" s="46"/>
      <c r="J495" s="46"/>
      <c r="K495" s="46"/>
      <c r="L495" s="46"/>
    </row>
    <row r="496" spans="1:12" s="6" customFormat="1" ht="24.75" customHeight="1">
      <c r="A496" s="102">
        <v>926</v>
      </c>
      <c r="B496" s="102"/>
      <c r="C496" s="100"/>
      <c r="D496" s="121" t="s">
        <v>119</v>
      </c>
      <c r="E496" s="101">
        <f t="shared" si="17"/>
        <v>1815800</v>
      </c>
      <c r="F496" s="101">
        <f>F497+F500+F503</f>
        <v>1715800</v>
      </c>
      <c r="G496" s="101"/>
      <c r="H496" s="101"/>
      <c r="I496" s="101">
        <f>I497+I500+I503</f>
        <v>1503800</v>
      </c>
      <c r="J496" s="101">
        <f>J497+J500+J503</f>
        <v>0</v>
      </c>
      <c r="K496" s="101">
        <f>K497+K500+K503</f>
        <v>0</v>
      </c>
      <c r="L496" s="101">
        <f>L497+L500+L503</f>
        <v>100000</v>
      </c>
    </row>
    <row r="497" spans="1:12" s="6" customFormat="1" ht="12.75">
      <c r="A497" s="32"/>
      <c r="B497" s="116">
        <v>92601</v>
      </c>
      <c r="C497" s="66"/>
      <c r="D497" s="118" t="s">
        <v>149</v>
      </c>
      <c r="E497" s="68">
        <f t="shared" si="17"/>
        <v>100000</v>
      </c>
      <c r="F497" s="68"/>
      <c r="G497" s="68"/>
      <c r="H497" s="68"/>
      <c r="I497" s="68"/>
      <c r="J497" s="68"/>
      <c r="K497" s="68"/>
      <c r="L497" s="68">
        <f>SUM(L498)</f>
        <v>100000</v>
      </c>
    </row>
    <row r="498" spans="1:12" s="6" customFormat="1" ht="12.75">
      <c r="A498" s="32"/>
      <c r="B498" s="32"/>
      <c r="C498" s="29">
        <v>6050</v>
      </c>
      <c r="D498" s="70" t="s">
        <v>5</v>
      </c>
      <c r="E498" s="56">
        <f t="shared" si="17"/>
        <v>100000</v>
      </c>
      <c r="F498" s="56"/>
      <c r="G498" s="34"/>
      <c r="H498" s="34"/>
      <c r="I498" s="34"/>
      <c r="J498" s="34"/>
      <c r="K498" s="34"/>
      <c r="L498" s="56">
        <v>100000</v>
      </c>
    </row>
    <row r="499" spans="1:12" s="6" customFormat="1" ht="12.75">
      <c r="A499" s="32"/>
      <c r="B499" s="32"/>
      <c r="C499" s="29"/>
      <c r="D499" s="70"/>
      <c r="E499" s="56"/>
      <c r="F499" s="56"/>
      <c r="G499" s="34"/>
      <c r="H499" s="34"/>
      <c r="I499" s="34"/>
      <c r="J499" s="34"/>
      <c r="K499" s="34"/>
      <c r="L499" s="34"/>
    </row>
    <row r="500" spans="1:12" s="6" customFormat="1" ht="12.75">
      <c r="A500" s="32"/>
      <c r="B500" s="116">
        <v>92604</v>
      </c>
      <c r="C500" s="66"/>
      <c r="D500" s="118" t="s">
        <v>120</v>
      </c>
      <c r="E500" s="68">
        <f t="shared" si="17"/>
        <v>1503800</v>
      </c>
      <c r="F500" s="68">
        <f>SUM(F501)</f>
        <v>1503800</v>
      </c>
      <c r="G500" s="68"/>
      <c r="H500" s="68"/>
      <c r="I500" s="68">
        <f>SUM(I501)</f>
        <v>1503800</v>
      </c>
      <c r="J500" s="134"/>
      <c r="K500" s="134"/>
      <c r="L500" s="134"/>
    </row>
    <row r="501" spans="1:12" s="6" customFormat="1" ht="25.5">
      <c r="A501" s="32"/>
      <c r="B501" s="32"/>
      <c r="C501" s="29">
        <v>2650</v>
      </c>
      <c r="D501" s="72" t="s">
        <v>121</v>
      </c>
      <c r="E501" s="56">
        <f t="shared" si="17"/>
        <v>1503800</v>
      </c>
      <c r="F501" s="56">
        <v>1503800</v>
      </c>
      <c r="G501" s="34"/>
      <c r="H501" s="34"/>
      <c r="I501" s="56">
        <v>1503800</v>
      </c>
      <c r="J501" s="34"/>
      <c r="K501" s="34"/>
      <c r="L501" s="34"/>
    </row>
    <row r="502" spans="1:12" s="6" customFormat="1" ht="12.75">
      <c r="A502" s="32"/>
      <c r="B502" s="32"/>
      <c r="C502" s="29"/>
      <c r="D502" s="70"/>
      <c r="E502" s="56"/>
      <c r="F502" s="56"/>
      <c r="G502" s="34"/>
      <c r="H502" s="34"/>
      <c r="I502" s="34"/>
      <c r="J502" s="34"/>
      <c r="K502" s="34"/>
      <c r="L502" s="34"/>
    </row>
    <row r="503" spans="1:12" s="6" customFormat="1" ht="12.75">
      <c r="A503" s="32"/>
      <c r="B503" s="116">
        <v>92695</v>
      </c>
      <c r="C503" s="66"/>
      <c r="D503" s="118" t="s">
        <v>28</v>
      </c>
      <c r="E503" s="68">
        <f t="shared" si="17"/>
        <v>212000</v>
      </c>
      <c r="F503" s="68">
        <f>SUM(F504:F508)</f>
        <v>212000</v>
      </c>
      <c r="G503" s="134"/>
      <c r="H503" s="34"/>
      <c r="I503" s="34"/>
      <c r="J503" s="34"/>
      <c r="K503" s="34"/>
      <c r="L503" s="34"/>
    </row>
    <row r="504" spans="1:12" s="6" customFormat="1" ht="25.5">
      <c r="A504" s="32"/>
      <c r="B504" s="32"/>
      <c r="C504" s="39">
        <v>3040</v>
      </c>
      <c r="D504" s="74" t="s">
        <v>168</v>
      </c>
      <c r="E504" s="56">
        <f t="shared" si="17"/>
        <v>5000</v>
      </c>
      <c r="F504" s="56">
        <v>5000</v>
      </c>
      <c r="G504" s="34"/>
      <c r="H504" s="34"/>
      <c r="I504" s="34"/>
      <c r="J504" s="34"/>
      <c r="K504" s="34"/>
      <c r="L504" s="34"/>
    </row>
    <row r="505" spans="1:12" s="6" customFormat="1" ht="16.5" customHeight="1">
      <c r="A505" s="32"/>
      <c r="B505" s="32"/>
      <c r="C505" s="29">
        <v>4210</v>
      </c>
      <c r="D505" s="72" t="s">
        <v>123</v>
      </c>
      <c r="E505" s="56">
        <f t="shared" si="17"/>
        <v>7000</v>
      </c>
      <c r="F505" s="56">
        <v>7000</v>
      </c>
      <c r="G505" s="34"/>
      <c r="H505" s="34"/>
      <c r="I505" s="34"/>
      <c r="J505" s="34"/>
      <c r="K505" s="34"/>
      <c r="L505" s="34"/>
    </row>
    <row r="506" spans="1:12" s="6" customFormat="1" ht="13.5" customHeight="1">
      <c r="A506" s="32"/>
      <c r="B506" s="32"/>
      <c r="C506" s="29"/>
      <c r="D506" s="72" t="s">
        <v>172</v>
      </c>
      <c r="E506" s="56"/>
      <c r="F506" s="56"/>
      <c r="G506" s="34"/>
      <c r="H506" s="34"/>
      <c r="I506" s="34"/>
      <c r="J506" s="34"/>
      <c r="K506" s="34"/>
      <c r="L506" s="34"/>
    </row>
    <row r="507" spans="1:12" s="6" customFormat="1" ht="12.75">
      <c r="A507" s="32"/>
      <c r="B507" s="32"/>
      <c r="C507" s="29">
        <v>4300</v>
      </c>
      <c r="D507" s="70" t="s">
        <v>11</v>
      </c>
      <c r="E507" s="56">
        <f t="shared" si="17"/>
        <v>200000</v>
      </c>
      <c r="F507" s="56">
        <v>200000</v>
      </c>
      <c r="G507" s="34"/>
      <c r="H507" s="34"/>
      <c r="I507" s="34"/>
      <c r="J507" s="34"/>
      <c r="K507" s="34"/>
      <c r="L507" s="34"/>
    </row>
    <row r="508" spans="1:12" s="6" customFormat="1" ht="12.75">
      <c r="A508" s="32"/>
      <c r="B508" s="32"/>
      <c r="C508" s="29"/>
      <c r="D508" s="72" t="s">
        <v>171</v>
      </c>
      <c r="E508" s="56"/>
      <c r="F508" s="56"/>
      <c r="G508" s="34"/>
      <c r="H508" s="34"/>
      <c r="I508" s="34"/>
      <c r="J508" s="34"/>
      <c r="K508" s="34"/>
      <c r="L508" s="34"/>
    </row>
    <row r="509" spans="1:12" s="6" customFormat="1" ht="13.5" thickBot="1">
      <c r="A509" s="35"/>
      <c r="B509" s="35"/>
      <c r="C509" s="79"/>
      <c r="D509" s="80"/>
      <c r="E509" s="60"/>
      <c r="F509" s="60"/>
      <c r="G509" s="37"/>
      <c r="H509" s="37"/>
      <c r="I509" s="37"/>
      <c r="J509" s="37"/>
      <c r="K509" s="37"/>
      <c r="L509" s="37"/>
    </row>
    <row r="510" spans="1:12" s="140" customFormat="1" ht="18.75" customHeight="1" thickBot="1">
      <c r="A510" s="136"/>
      <c r="B510" s="137"/>
      <c r="C510" s="137"/>
      <c r="D510" s="138" t="s">
        <v>213</v>
      </c>
      <c r="E510" s="139">
        <f t="shared" si="17"/>
        <v>69457908</v>
      </c>
      <c r="F510" s="139">
        <f aca="true" t="shared" si="19" ref="F510:L510">F13+F23+F40+F52+F61+F113+F118+F166+F173+F181+F187+F318+F341+F438+F447+F480+F496</f>
        <v>58437264</v>
      </c>
      <c r="G510" s="139">
        <f t="shared" si="19"/>
        <v>11037473</v>
      </c>
      <c r="H510" s="139">
        <f t="shared" si="19"/>
        <v>2260199</v>
      </c>
      <c r="I510" s="139">
        <f t="shared" si="19"/>
        <v>19529460</v>
      </c>
      <c r="J510" s="139">
        <f t="shared" si="19"/>
        <v>700000</v>
      </c>
      <c r="K510" s="139">
        <f t="shared" si="19"/>
        <v>108000</v>
      </c>
      <c r="L510" s="139">
        <f t="shared" si="19"/>
        <v>11020644</v>
      </c>
    </row>
    <row r="511" spans="1:4" s="6" customFormat="1" ht="18.75" customHeight="1">
      <c r="A511" s="81"/>
      <c r="B511" s="81"/>
      <c r="C511" s="81"/>
      <c r="D511" s="5"/>
    </row>
    <row r="512" spans="1:12" ht="15">
      <c r="A512" s="4"/>
      <c r="B512" s="2"/>
      <c r="C512" s="2"/>
      <c r="D512" s="2"/>
      <c r="J512" s="164" t="s">
        <v>219</v>
      </c>
      <c r="K512" s="164"/>
      <c r="L512" s="164"/>
    </row>
    <row r="513" spans="1:12" ht="15">
      <c r="A513" s="4"/>
      <c r="B513" s="2"/>
      <c r="C513" s="2"/>
      <c r="D513" s="2"/>
      <c r="J513" s="164"/>
      <c r="K513" s="164"/>
      <c r="L513" s="164"/>
    </row>
    <row r="514" spans="1:12" ht="15">
      <c r="A514" s="4"/>
      <c r="B514" s="2"/>
      <c r="C514" s="2"/>
      <c r="D514" s="2"/>
      <c r="J514" s="164"/>
      <c r="K514" s="164"/>
      <c r="L514" s="164"/>
    </row>
    <row r="515" spans="10:12" ht="15">
      <c r="J515" s="164" t="s">
        <v>220</v>
      </c>
      <c r="K515" s="164"/>
      <c r="L515" s="164"/>
    </row>
    <row r="516" spans="10:12" ht="15">
      <c r="J516" s="164"/>
      <c r="K516" s="164"/>
      <c r="L516" s="164"/>
    </row>
    <row r="517" spans="10:12" ht="15">
      <c r="J517" s="164"/>
      <c r="K517" s="164"/>
      <c r="L517" s="164"/>
    </row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</sheetData>
  <mergeCells count="6">
    <mergeCell ref="D6:I6"/>
    <mergeCell ref="E10:E12"/>
    <mergeCell ref="F10:L10"/>
    <mergeCell ref="F11:F12"/>
    <mergeCell ref="G11:K11"/>
    <mergeCell ref="L11:L12"/>
  </mergeCells>
  <printOptions horizontalCentered="1"/>
  <pageMargins left="0.5905511811023623" right="0.1968503937007874" top="0.3937007874015748" bottom="0.984251968503937" header="0.5118110236220472" footer="0.5118110236220472"/>
  <pageSetup cellComments="asDisplayed" horizontalDpi="300" verticalDpi="300" orientation="landscape" paperSize="9" scale="9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2007-01-16T09:35:13Z</cp:lastPrinted>
  <dcterms:created xsi:type="dcterms:W3CDTF">2000-11-02T08:00:54Z</dcterms:created>
  <dcterms:modified xsi:type="dcterms:W3CDTF">2007-02-05T08:34:53Z</dcterms:modified>
  <cp:category/>
  <cp:version/>
  <cp:contentType/>
  <cp:contentStatus/>
  <cp:revision>1</cp:revision>
</cp:coreProperties>
</file>