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<sst xmlns="http://schemas.openxmlformats.org/spreadsheetml/2006/main" count="220" uniqueCount="131">
  <si>
    <t>Nazwa zadania</t>
  </si>
  <si>
    <t>Nakłady dotychczas poniesione</t>
  </si>
  <si>
    <t>Wysokość wydatków w latach</t>
  </si>
  <si>
    <t>Lata następne</t>
  </si>
  <si>
    <t>Środki własne</t>
  </si>
  <si>
    <t>Środki do pozyskania</t>
  </si>
  <si>
    <t>Okres realizacji zadania</t>
  </si>
  <si>
    <t>1. Komputeryzacja Urzędu Miejskiego</t>
  </si>
  <si>
    <t xml:space="preserve">Ogółem </t>
  </si>
  <si>
    <t>Rady Miejskiej w Wyszkowie</t>
  </si>
  <si>
    <t>Wydatki inwestycyjne w roku budżetowym oraz na programy wieloletnie</t>
  </si>
  <si>
    <t>Łączne nakłady inwwesty-   cyjne</t>
  </si>
  <si>
    <t xml:space="preserve"> </t>
  </si>
  <si>
    <t>Ogółem rozdz. 60016</t>
  </si>
  <si>
    <t>Ogółem rozdz.70005</t>
  </si>
  <si>
    <t>Ogółem rozdz. 70095</t>
  </si>
  <si>
    <t>Ogółem rozdz.75023</t>
  </si>
  <si>
    <t>Ogółem rozdz. 80101</t>
  </si>
  <si>
    <t>Ogółem rozdz.90001</t>
  </si>
  <si>
    <t>Ogółem rozdz.90002</t>
  </si>
  <si>
    <t>Ogółem rozdz.90015</t>
  </si>
  <si>
    <t>Ogółem rozdz. 90095</t>
  </si>
  <si>
    <t>1.Budowa linii zasilających i oświetlenia ulicznego</t>
  </si>
  <si>
    <t>2.Budowa gazociągu Leszczydół Nowiny - etap III</t>
  </si>
  <si>
    <t xml:space="preserve">1. Zakup gruntów </t>
  </si>
  <si>
    <t>Ogółem rozdz. 01010</t>
  </si>
  <si>
    <t>01010</t>
  </si>
  <si>
    <t>1. Modernizacja ulic na oś.Ogródki</t>
  </si>
  <si>
    <t>2003-2005</t>
  </si>
  <si>
    <t>5. Remonty szkół</t>
  </si>
  <si>
    <t>2003-2006</t>
  </si>
  <si>
    <t>2003-2007</t>
  </si>
  <si>
    <t>Urząd Miejski</t>
  </si>
  <si>
    <t>2002-2005</t>
  </si>
  <si>
    <t>3.Opracowania planistyczne - zakład zagospodarowania odpadów</t>
  </si>
  <si>
    <t>Środki z budżetu</t>
  </si>
  <si>
    <t>Limit wydatków</t>
  </si>
  <si>
    <t>2001-2006</t>
  </si>
  <si>
    <t>Dział         Rozdz.</t>
  </si>
  <si>
    <t>W tym z kredytów</t>
  </si>
  <si>
    <t>Fundusze strukturalne</t>
  </si>
  <si>
    <t>2004-2005</t>
  </si>
  <si>
    <t>1.Zakup samochodu bojowego dla OSP Kamieńczyk</t>
  </si>
  <si>
    <t>Wydatki z budżetu</t>
  </si>
  <si>
    <t>Ogółem rozdz.75412</t>
  </si>
  <si>
    <t>2002-2006</t>
  </si>
  <si>
    <t>1997-2005</t>
  </si>
  <si>
    <t>Środki do pozyskania - fundusze str.</t>
  </si>
  <si>
    <t>2.Termomodernizacja  budynku Urzędu Miejskiego</t>
  </si>
  <si>
    <t>Ogółem rozdz. 80110</t>
  </si>
  <si>
    <t xml:space="preserve">1.Remonty budynków </t>
  </si>
  <si>
    <t>Przewodniczący Rady</t>
  </si>
  <si>
    <t>Jednostka organiz. realiz. lub koordyn.  wykonanie programu</t>
  </si>
  <si>
    <t>1999-2006</t>
  </si>
  <si>
    <t>2000-2008</t>
  </si>
  <si>
    <t>3.Budowa ul. Przelotowej</t>
  </si>
  <si>
    <t>4. Budowa drogi w Olszance (w stronę Rybienka N)</t>
  </si>
  <si>
    <t>5.Budowa drogi w Gulczewie</t>
  </si>
  <si>
    <t>Ogółem rozdz. 80104</t>
  </si>
  <si>
    <t>2000-2007</t>
  </si>
  <si>
    <t>1.Modernizacja stadionu miejskiego</t>
  </si>
  <si>
    <t>Ogółem rozdz.92601</t>
  </si>
  <si>
    <t>Pozostałe</t>
  </si>
  <si>
    <t>Pożyczki FOŚiGW</t>
  </si>
  <si>
    <t>Ogółem rozdz. 70005</t>
  </si>
  <si>
    <t>2003-2008</t>
  </si>
  <si>
    <t>2001-2008</t>
  </si>
  <si>
    <t>203-2008</t>
  </si>
  <si>
    <t>2005-2007</t>
  </si>
  <si>
    <t>2002-2007</t>
  </si>
  <si>
    <t>2.Wniesienie udziałów do Wyszkowskiego Towarzystwa Budownictwa Społecznego</t>
  </si>
  <si>
    <t xml:space="preserve">1.Dotacja celowa z budżetu na finansowanie lub dofinansowanie kosztów realizacji inwestycji i zakupów inwestycyjnych zakładów budżetowych     </t>
  </si>
  <si>
    <t>1.Budowa wodociągu Rybienko Nowe (koncepcja)</t>
  </si>
  <si>
    <t>2.Budowa wodociągu w Lucynowie (teren scalenia)</t>
  </si>
  <si>
    <t xml:space="preserve">3.Budowa wodociągu w Kamieńczyku </t>
  </si>
  <si>
    <t>6. Modernizacja drogi gminnej dla miejscowości Lucynów i Lucynów Duży</t>
  </si>
  <si>
    <t>7. Remont ulicy Dworcowej</t>
  </si>
  <si>
    <t>2006-2007</t>
  </si>
  <si>
    <t>10.Budowa drogi w Leszczydole Starym( w stronę Leszczydołu Pustki)</t>
  </si>
  <si>
    <t>11. Budowa drogi w Lucynowie (teren scalenia)</t>
  </si>
  <si>
    <t>12.Budowa dróg na osiedlu Nad Bugiem (dokumentacja)</t>
  </si>
  <si>
    <t>13.Budowa dróg w Rybienku Nowym (koncepcja)</t>
  </si>
  <si>
    <t>14.Modernizacja drogi gminnejw Kamieńczyku ul.Piłsudskiego</t>
  </si>
  <si>
    <t>15.Modernizacja drogi gminnej w Leszczydole Nowinach (ul.Szkolna)</t>
  </si>
  <si>
    <t>17. Modernizacja ul.Handlowej</t>
  </si>
  <si>
    <t>18. Budowa drogi w Ślubowie</t>
  </si>
  <si>
    <t>19.Budowa ulicy Polnej et.II</t>
  </si>
  <si>
    <t>20.Budowa ulic na os.Zakręzie  i Skarpa</t>
  </si>
  <si>
    <t>21. Budowa drogi w Skuszewie</t>
  </si>
  <si>
    <t>22.Dostosowanie dróg gminnych położonych wzdłuż ul.Serockiej do drogi krajowej</t>
  </si>
  <si>
    <t>23. Budowa ciągu pieszo-jezdnego w ul.Pogodnej</t>
  </si>
  <si>
    <t>24.Budowa ciągu pieszo-jezdnego w ul.Strażackiej</t>
  </si>
  <si>
    <t>26.Remont nawierzchni wjazdu z ul 3 Maja</t>
  </si>
  <si>
    <t>28.Budowa ulicy Szpitalnej (dokumentacja)</t>
  </si>
  <si>
    <t>Wojciech Chodkowski</t>
  </si>
  <si>
    <t xml:space="preserve">25.Budowa ulicy Łącznej </t>
  </si>
  <si>
    <t>8.Budowa obwodnicy śródmieścia Wyszkowa - etap I</t>
  </si>
  <si>
    <t>8.Budowa obwodnicy śródmieścia Wyszkowa - etap II</t>
  </si>
  <si>
    <t>3.Budowa chodników m.in.:ul.11 Listopada, ul.Wąska,ul.S.Okrzei, ul.Gwn.W.Sikorskiego</t>
  </si>
  <si>
    <t>27.Remont ulicy Gen.J.Sowińskiego</t>
  </si>
  <si>
    <t>1. Budowa monitoringu wizyjnego miasta</t>
  </si>
  <si>
    <t>2.Modernizacja oczyszczalni ścieków w Rybienku Starym</t>
  </si>
  <si>
    <t>1.Rekultywacja wysypiska - etap IV</t>
  </si>
  <si>
    <t>16.Remont ulicy Gen.Wł.Sikorskiego ( od ul.Piłsudskiego do ul.Radosnej)</t>
  </si>
  <si>
    <t>16.Remont ulicy Gen.Wł.Sikorskiego ( od ul.Pułtuskiej do ul.Radosnej)</t>
  </si>
  <si>
    <t>1.Rozbudowa Szkoły Podstawowej w Lucynowie</t>
  </si>
  <si>
    <t>2.Termomodernizacja budynku Szkoły Podstawowej nr 1</t>
  </si>
  <si>
    <t>4.Zakupy inwestycyjne</t>
  </si>
  <si>
    <t>1.Zagospodarowanie terenu przy ul.Okrzei</t>
  </si>
  <si>
    <t>1.Termomodernizacja budynku Przedszkola nr 4</t>
  </si>
  <si>
    <t>1.Budowa kanalizacji sanitarnej Leszczydół Nowiny- etap II a</t>
  </si>
  <si>
    <t>2.Budowa kanalizacji sanitarnej w Skuszewie</t>
  </si>
  <si>
    <t>3.Budowa kanalizacji sanitarnej w Olszance i Sitnie</t>
  </si>
  <si>
    <t>4.Budowa kanalizacji sanitarnej w Rybnie, Rybienku Starym, Tulewie Gónym i Dolnym</t>
  </si>
  <si>
    <t>5.Budowa kanalizacji sanitarnej w Leszczydole Pustkach(40%), Leszczydole Działkach i Leszczydole Podwielątkach(koncepcja)</t>
  </si>
  <si>
    <t>6.Budowa kanalizacji sanitarnej i odwodnienia w Lucynowie(teren scalenia)</t>
  </si>
  <si>
    <t>7.Budowa kanalizacji sanitarnej w Leszczydole Starym,Leszczydole Pustkach (60%)</t>
  </si>
  <si>
    <t>8.Budowa kanalizacji sanitarnej w Lucynowie ( na wschód od torów kolejowych)</t>
  </si>
  <si>
    <t>9.Budowa kanalizacji sanitarnej w Ślubowie i Drogoszewie( projekt)</t>
  </si>
  <si>
    <t>10.Budowa kanalizacji sanitarnej na Osiedlu Nad Bugiem( projekt)</t>
  </si>
  <si>
    <t>11.Budowa kanalizacji sanitarnej w ulicach Na Skarpie i Zakręzie( projekt)</t>
  </si>
  <si>
    <t>12.Budowa kanalizacji Rybienko Nowe</t>
  </si>
  <si>
    <t>4. Budowa ciągu pieszego w ul.Pułtuskiej z odwodnieniem</t>
  </si>
  <si>
    <t>2. Budowa ciągu pieszo-jezdnego "Struga"( ul.Strumykowa)</t>
  </si>
  <si>
    <t>Załącznik Nr 5</t>
  </si>
  <si>
    <t>5. Koncepcja kompleksowego odwodnienia osiedli Rybienko Leśne, Rybienko Łochowskie,Latoszek</t>
  </si>
  <si>
    <t>6.Budowa infrastruktury w ramach czynów społecznych</t>
  </si>
  <si>
    <t>2000-2006</t>
  </si>
  <si>
    <t>28.Przebudowa ulicy Zakręzie</t>
  </si>
  <si>
    <t>do Uchwały Nr XXXII/3/2005</t>
  </si>
  <si>
    <t>z dnia 3 marca 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</si>
</sst>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5" xfId="0" applyFont="1" applyBorder="1" applyAlignment="1">
      <alignment horizontal="right" wrapText="1"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5" fillId="0" borderId="15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18" xfId="0" applyFont="1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5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 horizontal="right" wrapText="1"/>
    </xf>
    <xf numFmtId="3" fontId="4" fillId="0" borderId="17" xfId="0" applyNumberFormat="1" applyFont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3" fontId="4" fillId="0" borderId="19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 wrapText="1"/>
    </xf>
    <xf numFmtId="3" fontId="4" fillId="0" borderId="21" xfId="0" applyNumberFormat="1" applyFont="1" applyBorder="1" applyAlignment="1">
      <alignment horizontal="center" wrapText="1"/>
    </xf>
    <xf numFmtId="3" fontId="4" fillId="0" borderId="22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4" fillId="0" borderId="23" xfId="0" applyNumberFormat="1" applyFont="1" applyBorder="1" applyAlignment="1">
      <alignment horizontal="center" wrapText="1"/>
    </xf>
    <xf numFmtId="3" fontId="4" fillId="0" borderId="24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 wrapText="1"/>
    </xf>
    <xf numFmtId="3" fontId="5" fillId="0" borderId="25" xfId="0" applyNumberFormat="1" applyFont="1" applyBorder="1" applyAlignment="1">
      <alignment horizontal="right" wrapText="1"/>
    </xf>
    <xf numFmtId="3" fontId="5" fillId="0" borderId="15" xfId="0" applyNumberFormat="1" applyFont="1" applyFill="1" applyBorder="1" applyAlignment="1">
      <alignment wrapText="1"/>
    </xf>
    <xf numFmtId="3" fontId="4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 wrapText="1"/>
    </xf>
    <xf numFmtId="3" fontId="4" fillId="0" borderId="5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30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9" xfId="0" applyNumberFormat="1" applyFont="1" applyBorder="1" applyAlignment="1">
      <alignment wrapText="1"/>
    </xf>
    <xf numFmtId="3" fontId="4" fillId="0" borderId="4" xfId="0" applyNumberFormat="1" applyFont="1" applyFill="1" applyBorder="1" applyAlignment="1">
      <alignment wrapText="1"/>
    </xf>
    <xf numFmtId="3" fontId="4" fillId="0" borderId="20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3" fontId="4" fillId="0" borderId="2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 wrapText="1"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 horizontal="right" wrapText="1"/>
    </xf>
    <xf numFmtId="3" fontId="5" fillId="0" borderId="15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36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33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 horizontal="right" wrapText="1"/>
    </xf>
    <xf numFmtId="3" fontId="3" fillId="0" borderId="43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center"/>
    </xf>
    <xf numFmtId="0" fontId="4" fillId="0" borderId="44" xfId="0" applyFont="1" applyBorder="1" applyAlignment="1">
      <alignment wrapText="1"/>
    </xf>
    <xf numFmtId="0" fontId="4" fillId="0" borderId="44" xfId="0" applyFont="1" applyBorder="1" applyAlignment="1">
      <alignment horizontal="right"/>
    </xf>
    <xf numFmtId="3" fontId="4" fillId="0" borderId="44" xfId="0" applyNumberFormat="1" applyFont="1" applyBorder="1" applyAlignment="1">
      <alignment horizontal="right" wrapText="1"/>
    </xf>
    <xf numFmtId="3" fontId="4" fillId="0" borderId="45" xfId="0" applyNumberFormat="1" applyFont="1" applyBorder="1" applyAlignment="1">
      <alignment/>
    </xf>
    <xf numFmtId="3" fontId="4" fillId="0" borderId="46" xfId="0" applyNumberFormat="1" applyFont="1" applyBorder="1" applyAlignment="1">
      <alignment horizontal="right" wrapText="1"/>
    </xf>
    <xf numFmtId="3" fontId="4" fillId="0" borderId="44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right"/>
    </xf>
    <xf numFmtId="0" fontId="4" fillId="0" borderId="47" xfId="0" applyFont="1" applyBorder="1" applyAlignment="1">
      <alignment wrapText="1"/>
    </xf>
    <xf numFmtId="3" fontId="5" fillId="0" borderId="48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0" fontId="5" fillId="0" borderId="44" xfId="0" applyFont="1" applyBorder="1" applyAlignment="1">
      <alignment/>
    </xf>
    <xf numFmtId="3" fontId="4" fillId="0" borderId="44" xfId="0" applyNumberFormat="1" applyFont="1" applyBorder="1" applyAlignment="1">
      <alignment/>
    </xf>
    <xf numFmtId="3" fontId="5" fillId="0" borderId="32" xfId="0" applyNumberFormat="1" applyFont="1" applyBorder="1" applyAlignment="1">
      <alignment horizontal="right" wrapText="1"/>
    </xf>
    <xf numFmtId="0" fontId="3" fillId="0" borderId="35" xfId="0" applyFont="1" applyBorder="1" applyAlignment="1">
      <alignment/>
    </xf>
    <xf numFmtId="0" fontId="4" fillId="0" borderId="5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2" xfId="0" applyFont="1" applyBorder="1" applyAlignment="1">
      <alignment wrapText="1"/>
    </xf>
    <xf numFmtId="0" fontId="4" fillId="0" borderId="35" xfId="0" applyFont="1" applyBorder="1" applyAlignment="1">
      <alignment/>
    </xf>
    <xf numFmtId="0" fontId="5" fillId="0" borderId="51" xfId="0" applyFont="1" applyBorder="1" applyAlignment="1">
      <alignment wrapText="1"/>
    </xf>
    <xf numFmtId="0" fontId="5" fillId="0" borderId="50" xfId="0" applyFont="1" applyBorder="1" applyAlignment="1">
      <alignment wrapText="1"/>
    </xf>
    <xf numFmtId="0" fontId="5" fillId="0" borderId="51" xfId="0" applyFont="1" applyBorder="1" applyAlignment="1">
      <alignment/>
    </xf>
    <xf numFmtId="0" fontId="5" fillId="0" borderId="5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08"/>
  <sheetViews>
    <sheetView tabSelected="1" zoomScale="75" zoomScaleNormal="75" workbookViewId="0" topLeftCell="E1">
      <selection activeCell="F10" sqref="F10:P10"/>
    </sheetView>
  </sheetViews>
  <sheetFormatPr defaultColWidth="9.00390625" defaultRowHeight="12.75"/>
  <cols>
    <col min="1" max="1" width="8.00390625" style="1" customWidth="1"/>
    <col min="2" max="2" width="23.875" style="1" customWidth="1"/>
    <col min="3" max="3" width="11.75390625" style="1" customWidth="1"/>
    <col min="4" max="4" width="12.375" style="1" customWidth="1"/>
    <col min="5" max="5" width="12.75390625" style="1" customWidth="1"/>
    <col min="6" max="6" width="12.375" style="1" customWidth="1"/>
    <col min="7" max="7" width="12.875" style="1" customWidth="1"/>
    <col min="8" max="11" width="13.375" style="1" customWidth="1"/>
    <col min="12" max="12" width="15.125" style="1" customWidth="1"/>
    <col min="13" max="13" width="12.125" style="1" customWidth="1"/>
    <col min="14" max="14" width="12.875" style="3" customWidth="1"/>
    <col min="15" max="15" width="12.75390625" style="1" customWidth="1"/>
    <col min="16" max="16" width="11.75390625" style="1" customWidth="1"/>
    <col min="17" max="16384" width="9.125" style="1" customWidth="1"/>
  </cols>
  <sheetData>
    <row r="2" spans="13:15" ht="14.25">
      <c r="M2" s="76" t="s">
        <v>124</v>
      </c>
      <c r="N2" s="12"/>
      <c r="O2" s="5"/>
    </row>
    <row r="3" spans="2:15" ht="14.25">
      <c r="B3" s="1" t="s">
        <v>12</v>
      </c>
      <c r="M3" s="76" t="s">
        <v>129</v>
      </c>
      <c r="N3" s="12"/>
      <c r="O3" s="5"/>
    </row>
    <row r="4" spans="8:15" ht="14.25">
      <c r="H4" s="7"/>
      <c r="I4" s="7"/>
      <c r="J4" s="7"/>
      <c r="K4" s="7"/>
      <c r="M4" s="76" t="s">
        <v>9</v>
      </c>
      <c r="N4" s="12"/>
      <c r="O4" s="5"/>
    </row>
    <row r="5" spans="13:15" ht="14.25">
      <c r="M5" s="76" t="s">
        <v>130</v>
      </c>
      <c r="N5" s="12"/>
      <c r="O5" s="5"/>
    </row>
    <row r="6" ht="12">
      <c r="O6" s="3"/>
    </row>
    <row r="7" spans="1:16" ht="15.75">
      <c r="A7" s="175" t="s">
        <v>10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</row>
    <row r="8" spans="1:16" ht="17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8"/>
      <c r="O8" s="8"/>
      <c r="P8" s="2"/>
    </row>
    <row r="9" ht="8.25" customHeight="1" hidden="1"/>
    <row r="10" spans="1:16" ht="23.25" customHeight="1" thickBot="1">
      <c r="A10" s="9"/>
      <c r="B10" s="9"/>
      <c r="C10" s="178" t="s">
        <v>52</v>
      </c>
      <c r="D10" s="9"/>
      <c r="E10" s="9"/>
      <c r="F10" s="181" t="s">
        <v>2</v>
      </c>
      <c r="G10" s="182"/>
      <c r="H10" s="182"/>
      <c r="I10" s="182"/>
      <c r="J10" s="182"/>
      <c r="K10" s="182"/>
      <c r="L10" s="182"/>
      <c r="M10" s="183"/>
      <c r="N10" s="183"/>
      <c r="O10" s="183"/>
      <c r="P10" s="184"/>
    </row>
    <row r="11" spans="1:16" ht="25.5" customHeight="1">
      <c r="A11" s="11" t="s">
        <v>38</v>
      </c>
      <c r="B11" s="12" t="s">
        <v>0</v>
      </c>
      <c r="C11" s="179"/>
      <c r="D11" s="176" t="s">
        <v>6</v>
      </c>
      <c r="E11" s="191" t="s">
        <v>11</v>
      </c>
      <c r="F11" s="188" t="s">
        <v>1</v>
      </c>
      <c r="G11" s="185">
        <v>2005</v>
      </c>
      <c r="H11" s="186"/>
      <c r="I11" s="186"/>
      <c r="J11" s="186"/>
      <c r="K11" s="186"/>
      <c r="L11" s="187"/>
      <c r="M11" s="193">
        <v>2006</v>
      </c>
      <c r="N11" s="194"/>
      <c r="O11" s="39">
        <v>2007</v>
      </c>
      <c r="P11" s="13" t="s">
        <v>3</v>
      </c>
    </row>
    <row r="12" spans="1:16" ht="25.5" customHeight="1">
      <c r="A12" s="11"/>
      <c r="B12" s="12"/>
      <c r="C12" s="179"/>
      <c r="D12" s="176"/>
      <c r="E12" s="191"/>
      <c r="F12" s="189"/>
      <c r="G12" s="67"/>
      <c r="H12" s="195" t="s">
        <v>35</v>
      </c>
      <c r="I12" s="196"/>
      <c r="J12" s="195" t="s">
        <v>5</v>
      </c>
      <c r="K12" s="197"/>
      <c r="L12" s="198"/>
      <c r="M12" s="59"/>
      <c r="N12" s="39"/>
      <c r="O12" s="98"/>
      <c r="P12" s="45"/>
    </row>
    <row r="13" spans="1:16" ht="54.75" customHeight="1">
      <c r="A13" s="14"/>
      <c r="B13" s="15"/>
      <c r="C13" s="180"/>
      <c r="D13" s="177"/>
      <c r="E13" s="192"/>
      <c r="F13" s="190"/>
      <c r="G13" s="68" t="s">
        <v>36</v>
      </c>
      <c r="H13" s="69" t="s">
        <v>43</v>
      </c>
      <c r="I13" s="69" t="s">
        <v>39</v>
      </c>
      <c r="J13" s="69" t="s">
        <v>62</v>
      </c>
      <c r="K13" s="69" t="s">
        <v>63</v>
      </c>
      <c r="L13" s="70" t="s">
        <v>40</v>
      </c>
      <c r="M13" s="66" t="s">
        <v>4</v>
      </c>
      <c r="N13" s="40" t="s">
        <v>47</v>
      </c>
      <c r="O13" s="41"/>
      <c r="P13" s="17"/>
    </row>
    <row r="14" spans="1:16" ht="15">
      <c r="A14" s="18">
        <v>1</v>
      </c>
      <c r="B14" s="19">
        <v>2</v>
      </c>
      <c r="C14" s="20">
        <v>3</v>
      </c>
      <c r="D14" s="21">
        <v>4</v>
      </c>
      <c r="E14" s="22">
        <v>5</v>
      </c>
      <c r="F14" s="65">
        <v>6</v>
      </c>
      <c r="G14" s="71">
        <v>7</v>
      </c>
      <c r="H14" s="72">
        <v>8</v>
      </c>
      <c r="I14" s="72">
        <v>9</v>
      </c>
      <c r="J14" s="72">
        <v>10</v>
      </c>
      <c r="K14" s="72">
        <v>11</v>
      </c>
      <c r="L14" s="73">
        <v>12</v>
      </c>
      <c r="M14" s="10">
        <v>13</v>
      </c>
      <c r="N14" s="10">
        <v>14</v>
      </c>
      <c r="O14" s="10">
        <v>15</v>
      </c>
      <c r="P14" s="23">
        <v>16</v>
      </c>
    </row>
    <row r="15" spans="1:16" ht="42.75">
      <c r="A15" s="26" t="s">
        <v>26</v>
      </c>
      <c r="B15" s="16" t="s">
        <v>72</v>
      </c>
      <c r="C15" s="13" t="s">
        <v>32</v>
      </c>
      <c r="D15" s="36">
        <v>2006</v>
      </c>
      <c r="E15" s="78">
        <f aca="true" t="shared" si="0" ref="E15:E89">F15+G15+M15+N15+O15+P15</f>
        <v>12000</v>
      </c>
      <c r="F15" s="79"/>
      <c r="G15" s="80">
        <f aca="true" t="shared" si="1" ref="G15:G92">H15+J15+K15+L15</f>
        <v>0</v>
      </c>
      <c r="H15" s="81"/>
      <c r="I15" s="81"/>
      <c r="J15" s="81"/>
      <c r="K15" s="81"/>
      <c r="L15" s="82"/>
      <c r="M15" s="83">
        <v>12000</v>
      </c>
      <c r="N15" s="84"/>
      <c r="O15" s="18"/>
      <c r="P15" s="18"/>
    </row>
    <row r="16" spans="1:16" ht="42.75">
      <c r="A16" s="24"/>
      <c r="B16" s="16" t="s">
        <v>73</v>
      </c>
      <c r="C16" s="13" t="s">
        <v>32</v>
      </c>
      <c r="D16" s="36" t="s">
        <v>30</v>
      </c>
      <c r="E16" s="78">
        <f t="shared" si="0"/>
        <v>350000</v>
      </c>
      <c r="F16" s="79">
        <v>12160</v>
      </c>
      <c r="G16" s="80">
        <f t="shared" si="1"/>
        <v>0</v>
      </c>
      <c r="H16" s="81"/>
      <c r="I16" s="81"/>
      <c r="J16" s="81"/>
      <c r="K16" s="81"/>
      <c r="L16" s="85"/>
      <c r="M16" s="86">
        <v>87840</v>
      </c>
      <c r="N16" s="97">
        <v>250000</v>
      </c>
      <c r="O16" s="18"/>
      <c r="P16" s="18"/>
    </row>
    <row r="17" spans="1:16" ht="29.25" thickBot="1">
      <c r="A17" s="26"/>
      <c r="B17" s="47" t="s">
        <v>74</v>
      </c>
      <c r="C17" s="46" t="s">
        <v>32</v>
      </c>
      <c r="D17" s="48" t="s">
        <v>30</v>
      </c>
      <c r="E17" s="87">
        <f t="shared" si="0"/>
        <v>835000</v>
      </c>
      <c r="F17" s="88"/>
      <c r="G17" s="89">
        <f t="shared" si="1"/>
        <v>0</v>
      </c>
      <c r="H17" s="90"/>
      <c r="I17" s="90"/>
      <c r="J17" s="90"/>
      <c r="K17" s="90"/>
      <c r="L17" s="91"/>
      <c r="M17" s="92">
        <v>205000</v>
      </c>
      <c r="N17" s="93">
        <v>630000</v>
      </c>
      <c r="O17" s="53"/>
      <c r="P17" s="54"/>
    </row>
    <row r="18" spans="1:16" ht="27" customHeight="1" thickBot="1">
      <c r="A18" s="166" t="s">
        <v>25</v>
      </c>
      <c r="B18" s="167"/>
      <c r="C18" s="49"/>
      <c r="D18" s="50"/>
      <c r="E18" s="94">
        <f t="shared" si="0"/>
        <v>1197000</v>
      </c>
      <c r="F18" s="163">
        <f>SUM(F15:F17)</f>
        <v>12160</v>
      </c>
      <c r="G18" s="95">
        <f t="shared" si="1"/>
        <v>0</v>
      </c>
      <c r="H18" s="96">
        <f aca="true" t="shared" si="2" ref="H18:P18">H15+H17+H16</f>
        <v>0</v>
      </c>
      <c r="I18" s="96">
        <f t="shared" si="2"/>
        <v>0</v>
      </c>
      <c r="J18" s="96">
        <f t="shared" si="2"/>
        <v>0</v>
      </c>
      <c r="K18" s="96">
        <f t="shared" si="2"/>
        <v>0</v>
      </c>
      <c r="L18" s="96">
        <f t="shared" si="2"/>
        <v>0</v>
      </c>
      <c r="M18" s="96">
        <f t="shared" si="2"/>
        <v>304840</v>
      </c>
      <c r="N18" s="96">
        <f t="shared" si="2"/>
        <v>880000</v>
      </c>
      <c r="O18" s="55">
        <f t="shared" si="2"/>
        <v>0</v>
      </c>
      <c r="P18" s="55">
        <f t="shared" si="2"/>
        <v>0</v>
      </c>
    </row>
    <row r="19" spans="1:16" ht="28.5">
      <c r="A19" s="24">
        <v>60016</v>
      </c>
      <c r="B19" s="16" t="s">
        <v>27</v>
      </c>
      <c r="C19" s="37" t="s">
        <v>32</v>
      </c>
      <c r="D19" s="38" t="s">
        <v>53</v>
      </c>
      <c r="E19" s="78">
        <f t="shared" si="0"/>
        <v>982639</v>
      </c>
      <c r="F19" s="101">
        <v>772639</v>
      </c>
      <c r="G19" s="102">
        <f t="shared" si="1"/>
        <v>0</v>
      </c>
      <c r="H19" s="103"/>
      <c r="I19" s="103"/>
      <c r="J19" s="103"/>
      <c r="K19" s="103"/>
      <c r="L19" s="104"/>
      <c r="M19" s="105">
        <v>210000</v>
      </c>
      <c r="N19" s="106"/>
      <c r="O19" s="106"/>
      <c r="P19" s="14"/>
    </row>
    <row r="20" spans="1:16" ht="42.75">
      <c r="A20" s="30"/>
      <c r="B20" s="27" t="s">
        <v>123</v>
      </c>
      <c r="C20" s="13" t="s">
        <v>32</v>
      </c>
      <c r="D20" s="25" t="s">
        <v>54</v>
      </c>
      <c r="E20" s="78">
        <f>F20+G20+M20+N20+O20+P20</f>
        <v>679000</v>
      </c>
      <c r="F20" s="107">
        <v>249607</v>
      </c>
      <c r="G20" s="108">
        <f t="shared" si="1"/>
        <v>25000</v>
      </c>
      <c r="H20" s="109">
        <v>25000</v>
      </c>
      <c r="I20" s="109"/>
      <c r="J20" s="109"/>
      <c r="K20" s="109"/>
      <c r="L20" s="110">
        <v>0</v>
      </c>
      <c r="M20" s="111"/>
      <c r="N20" s="109"/>
      <c r="O20" s="109"/>
      <c r="P20" s="109">
        <v>404393</v>
      </c>
    </row>
    <row r="21" spans="1:16" ht="28.5">
      <c r="A21" s="30"/>
      <c r="B21" s="31" t="s">
        <v>55</v>
      </c>
      <c r="C21" s="13" t="s">
        <v>32</v>
      </c>
      <c r="D21" s="25" t="s">
        <v>45</v>
      </c>
      <c r="E21" s="78">
        <f>F21+G21+M21+N21+O21+P21</f>
        <v>325096</v>
      </c>
      <c r="F21" s="107">
        <v>96</v>
      </c>
      <c r="G21" s="108">
        <f t="shared" si="1"/>
        <v>0</v>
      </c>
      <c r="H21" s="109">
        <v>0</v>
      </c>
      <c r="I21" s="109"/>
      <c r="J21" s="109"/>
      <c r="K21" s="109"/>
      <c r="L21" s="110"/>
      <c r="M21" s="111">
        <v>325000</v>
      </c>
      <c r="N21" s="109"/>
      <c r="O21" s="84"/>
      <c r="P21" s="84"/>
    </row>
    <row r="22" spans="1:16" ht="42.75">
      <c r="A22" s="24"/>
      <c r="B22" s="31" t="s">
        <v>56</v>
      </c>
      <c r="C22" s="13" t="s">
        <v>32</v>
      </c>
      <c r="D22" s="25" t="s">
        <v>31</v>
      </c>
      <c r="E22" s="78">
        <f t="shared" si="0"/>
        <v>2520000</v>
      </c>
      <c r="F22" s="107"/>
      <c r="G22" s="108">
        <f t="shared" si="1"/>
        <v>0</v>
      </c>
      <c r="H22" s="112"/>
      <c r="I22" s="112"/>
      <c r="J22" s="112"/>
      <c r="K22" s="112"/>
      <c r="L22" s="110"/>
      <c r="M22" s="111"/>
      <c r="N22" s="109"/>
      <c r="O22" s="84">
        <v>2520000</v>
      </c>
      <c r="P22" s="84"/>
    </row>
    <row r="23" spans="1:16" ht="28.5">
      <c r="A23" s="24"/>
      <c r="B23" s="31" t="s">
        <v>57</v>
      </c>
      <c r="C23" s="13" t="s">
        <v>32</v>
      </c>
      <c r="D23" s="25" t="s">
        <v>28</v>
      </c>
      <c r="E23" s="78">
        <f t="shared" si="0"/>
        <v>2850000</v>
      </c>
      <c r="F23" s="107">
        <v>43911</v>
      </c>
      <c r="G23" s="108">
        <f t="shared" si="1"/>
        <v>2806089</v>
      </c>
      <c r="H23" s="112">
        <v>383589</v>
      </c>
      <c r="I23" s="112"/>
      <c r="J23" s="112"/>
      <c r="K23" s="112"/>
      <c r="L23" s="110">
        <v>2422500</v>
      </c>
      <c r="M23" s="111"/>
      <c r="N23" s="109"/>
      <c r="O23" s="97"/>
      <c r="P23" s="84"/>
    </row>
    <row r="24" spans="1:16" ht="57">
      <c r="A24" s="24"/>
      <c r="B24" s="31" t="s">
        <v>75</v>
      </c>
      <c r="C24" s="13" t="s">
        <v>32</v>
      </c>
      <c r="D24" s="25" t="s">
        <v>33</v>
      </c>
      <c r="E24" s="78">
        <f t="shared" si="0"/>
        <v>1497457</v>
      </c>
      <c r="F24" s="107">
        <v>20130</v>
      </c>
      <c r="G24" s="108">
        <f t="shared" si="1"/>
        <v>1477327</v>
      </c>
      <c r="H24" s="112">
        <v>210438</v>
      </c>
      <c r="I24" s="112"/>
      <c r="J24" s="112">
        <v>149046</v>
      </c>
      <c r="K24" s="112"/>
      <c r="L24" s="110">
        <v>1117843</v>
      </c>
      <c r="M24" s="111"/>
      <c r="N24" s="109"/>
      <c r="O24" s="97"/>
      <c r="P24" s="84"/>
    </row>
    <row r="25" spans="1:16" ht="28.5">
      <c r="A25" s="24"/>
      <c r="B25" s="31" t="s">
        <v>76</v>
      </c>
      <c r="C25" s="13" t="s">
        <v>32</v>
      </c>
      <c r="D25" s="25">
        <v>2005</v>
      </c>
      <c r="E25" s="78">
        <f t="shared" si="0"/>
        <v>300000</v>
      </c>
      <c r="F25" s="107"/>
      <c r="G25" s="108">
        <f t="shared" si="1"/>
        <v>300000</v>
      </c>
      <c r="H25" s="112">
        <v>300000</v>
      </c>
      <c r="I25" s="112"/>
      <c r="J25" s="112"/>
      <c r="K25" s="112"/>
      <c r="L25" s="110"/>
      <c r="M25" s="111"/>
      <c r="N25" s="109"/>
      <c r="O25" s="97"/>
      <c r="P25" s="84"/>
    </row>
    <row r="26" spans="1:16" ht="42.75">
      <c r="A26" s="30"/>
      <c r="B26" s="13" t="s">
        <v>96</v>
      </c>
      <c r="C26" s="13" t="s">
        <v>32</v>
      </c>
      <c r="D26" s="36" t="s">
        <v>28</v>
      </c>
      <c r="E26" s="78">
        <f t="shared" si="0"/>
        <v>5930848</v>
      </c>
      <c r="F26" s="113">
        <v>625902</v>
      </c>
      <c r="G26" s="108">
        <f t="shared" si="1"/>
        <v>5304946</v>
      </c>
      <c r="H26" s="114">
        <v>1179946</v>
      </c>
      <c r="I26" s="114"/>
      <c r="J26" s="114"/>
      <c r="K26" s="114"/>
      <c r="L26" s="115">
        <v>4125000</v>
      </c>
      <c r="M26" s="116"/>
      <c r="N26" s="117"/>
      <c r="O26" s="117"/>
      <c r="P26" s="109"/>
    </row>
    <row r="27" spans="1:16" ht="42.75">
      <c r="A27" s="30"/>
      <c r="B27" s="13" t="s">
        <v>97</v>
      </c>
      <c r="C27" s="13" t="s">
        <v>32</v>
      </c>
      <c r="D27" s="36" t="s">
        <v>77</v>
      </c>
      <c r="E27" s="78">
        <f t="shared" si="0"/>
        <v>7000000</v>
      </c>
      <c r="F27" s="113"/>
      <c r="G27" s="108"/>
      <c r="H27" s="114"/>
      <c r="I27" s="114"/>
      <c r="J27" s="114"/>
      <c r="K27" s="114"/>
      <c r="L27" s="115"/>
      <c r="M27" s="116">
        <v>1000000</v>
      </c>
      <c r="N27" s="117">
        <v>2625000</v>
      </c>
      <c r="O27" s="117">
        <v>3375000</v>
      </c>
      <c r="P27" s="109"/>
    </row>
    <row r="28" spans="1:16" ht="57">
      <c r="A28" s="24"/>
      <c r="B28" s="31" t="s">
        <v>78</v>
      </c>
      <c r="C28" s="13" t="s">
        <v>32</v>
      </c>
      <c r="D28" s="25" t="s">
        <v>65</v>
      </c>
      <c r="E28" s="78">
        <f t="shared" si="0"/>
        <v>1660000</v>
      </c>
      <c r="F28" s="107"/>
      <c r="G28" s="108">
        <f t="shared" si="1"/>
        <v>0</v>
      </c>
      <c r="H28" s="112"/>
      <c r="I28" s="112"/>
      <c r="J28" s="112"/>
      <c r="K28" s="112"/>
      <c r="L28" s="110"/>
      <c r="M28" s="111"/>
      <c r="N28" s="109"/>
      <c r="O28" s="97"/>
      <c r="P28" s="84">
        <v>1660000</v>
      </c>
    </row>
    <row r="29" spans="1:16" ht="42.75">
      <c r="A29" s="24"/>
      <c r="B29" s="31" t="s">
        <v>79</v>
      </c>
      <c r="C29" s="13" t="s">
        <v>32</v>
      </c>
      <c r="D29" s="25" t="s">
        <v>30</v>
      </c>
      <c r="E29" s="78">
        <f t="shared" si="0"/>
        <v>2504000</v>
      </c>
      <c r="F29" s="107">
        <v>4000</v>
      </c>
      <c r="G29" s="108">
        <f t="shared" si="1"/>
        <v>0</v>
      </c>
      <c r="H29" s="112"/>
      <c r="I29" s="112"/>
      <c r="J29" s="112"/>
      <c r="K29" s="112"/>
      <c r="L29" s="110"/>
      <c r="M29" s="111">
        <v>625000</v>
      </c>
      <c r="N29" s="109">
        <v>1875000</v>
      </c>
      <c r="O29" s="97"/>
      <c r="P29" s="84"/>
    </row>
    <row r="30" spans="1:16" ht="42.75">
      <c r="A30" s="24"/>
      <c r="B30" s="13" t="s">
        <v>80</v>
      </c>
      <c r="C30" s="13" t="s">
        <v>32</v>
      </c>
      <c r="D30" s="25">
        <v>2006</v>
      </c>
      <c r="E30" s="78">
        <f t="shared" si="0"/>
        <v>30000</v>
      </c>
      <c r="F30" s="107"/>
      <c r="G30" s="108">
        <f t="shared" si="1"/>
        <v>0</v>
      </c>
      <c r="H30" s="112"/>
      <c r="I30" s="112"/>
      <c r="J30" s="112"/>
      <c r="K30" s="112"/>
      <c r="L30" s="110"/>
      <c r="M30" s="111">
        <v>30000</v>
      </c>
      <c r="N30" s="109"/>
      <c r="O30" s="97"/>
      <c r="P30" s="84"/>
    </row>
    <row r="31" spans="1:16" ht="42.75">
      <c r="A31" s="24"/>
      <c r="B31" s="13" t="s">
        <v>81</v>
      </c>
      <c r="C31" s="13" t="s">
        <v>32</v>
      </c>
      <c r="D31" s="25">
        <v>2006</v>
      </c>
      <c r="E31" s="78">
        <f t="shared" si="0"/>
        <v>40000</v>
      </c>
      <c r="F31" s="107"/>
      <c r="G31" s="108">
        <f t="shared" si="1"/>
        <v>0</v>
      </c>
      <c r="H31" s="112"/>
      <c r="I31" s="112"/>
      <c r="J31" s="112"/>
      <c r="K31" s="112"/>
      <c r="L31" s="110"/>
      <c r="M31" s="111">
        <v>40000</v>
      </c>
      <c r="N31" s="109"/>
      <c r="O31" s="97"/>
      <c r="P31" s="84"/>
    </row>
    <row r="32" spans="1:16" ht="42.75">
      <c r="A32" s="24"/>
      <c r="B32" s="13" t="s">
        <v>82</v>
      </c>
      <c r="C32" s="13" t="s">
        <v>32</v>
      </c>
      <c r="D32" s="25">
        <v>2005</v>
      </c>
      <c r="E32" s="78">
        <f t="shared" si="0"/>
        <v>307745</v>
      </c>
      <c r="F32" s="107">
        <v>2800</v>
      </c>
      <c r="G32" s="108">
        <f t="shared" si="1"/>
        <v>304945</v>
      </c>
      <c r="H32" s="112">
        <v>43361</v>
      </c>
      <c r="I32" s="112"/>
      <c r="J32" s="112">
        <v>30775</v>
      </c>
      <c r="K32" s="112"/>
      <c r="L32" s="110">
        <v>230809</v>
      </c>
      <c r="M32" s="111"/>
      <c r="N32" s="109"/>
      <c r="O32" s="97"/>
      <c r="P32" s="84"/>
    </row>
    <row r="33" spans="1:16" ht="42.75">
      <c r="A33" s="24"/>
      <c r="B33" s="33" t="s">
        <v>83</v>
      </c>
      <c r="C33" s="13" t="s">
        <v>32</v>
      </c>
      <c r="D33" s="25" t="s">
        <v>41</v>
      </c>
      <c r="E33" s="78">
        <f t="shared" si="0"/>
        <v>1688997</v>
      </c>
      <c r="F33" s="107">
        <v>32160</v>
      </c>
      <c r="G33" s="108">
        <f t="shared" si="1"/>
        <v>1656837</v>
      </c>
      <c r="H33" s="112">
        <v>221191</v>
      </c>
      <c r="I33" s="112"/>
      <c r="J33" s="112">
        <v>168899</v>
      </c>
      <c r="K33" s="112"/>
      <c r="L33" s="110">
        <v>1266747</v>
      </c>
      <c r="M33" s="111"/>
      <c r="N33" s="109"/>
      <c r="O33" s="97"/>
      <c r="P33" s="84"/>
    </row>
    <row r="34" spans="1:16" ht="57">
      <c r="A34" s="24"/>
      <c r="B34" s="31" t="s">
        <v>103</v>
      </c>
      <c r="C34" s="13" t="s">
        <v>32</v>
      </c>
      <c r="D34" s="25" t="s">
        <v>41</v>
      </c>
      <c r="E34" s="78">
        <f t="shared" si="0"/>
        <v>397329</v>
      </c>
      <c r="F34" s="107">
        <v>231934</v>
      </c>
      <c r="G34" s="108">
        <f t="shared" si="1"/>
        <v>165395</v>
      </c>
      <c r="H34" s="112">
        <v>165395</v>
      </c>
      <c r="I34" s="112"/>
      <c r="J34" s="112"/>
      <c r="K34" s="112"/>
      <c r="L34" s="110"/>
      <c r="M34" s="111"/>
      <c r="N34" s="109"/>
      <c r="O34" s="97"/>
      <c r="P34" s="84"/>
    </row>
    <row r="35" spans="1:16" ht="57">
      <c r="A35" s="24"/>
      <c r="B35" s="31" t="s">
        <v>104</v>
      </c>
      <c r="C35" s="13" t="s">
        <v>32</v>
      </c>
      <c r="D35" s="25">
        <v>2005</v>
      </c>
      <c r="E35" s="78">
        <f t="shared" si="0"/>
        <v>600000</v>
      </c>
      <c r="F35" s="107"/>
      <c r="G35" s="108">
        <f t="shared" si="1"/>
        <v>300000</v>
      </c>
      <c r="H35" s="109">
        <v>300000</v>
      </c>
      <c r="I35" s="109"/>
      <c r="J35" s="109"/>
      <c r="K35" s="109"/>
      <c r="L35" s="110"/>
      <c r="M35" s="111">
        <v>100000</v>
      </c>
      <c r="N35" s="109">
        <v>200000</v>
      </c>
      <c r="O35" s="109"/>
      <c r="P35" s="109"/>
    </row>
    <row r="36" spans="1:16" ht="28.5">
      <c r="A36" s="24"/>
      <c r="B36" s="27" t="s">
        <v>84</v>
      </c>
      <c r="C36" s="13" t="s">
        <v>32</v>
      </c>
      <c r="D36" s="25" t="s">
        <v>66</v>
      </c>
      <c r="E36" s="78">
        <f t="shared" si="0"/>
        <v>300000</v>
      </c>
      <c r="F36" s="107">
        <v>433</v>
      </c>
      <c r="G36" s="108">
        <f t="shared" si="1"/>
        <v>0</v>
      </c>
      <c r="H36" s="109">
        <v>0</v>
      </c>
      <c r="I36" s="109"/>
      <c r="J36" s="109"/>
      <c r="K36" s="109"/>
      <c r="L36" s="110"/>
      <c r="M36" s="111"/>
      <c r="N36" s="109"/>
      <c r="O36" s="109"/>
      <c r="P36" s="84">
        <v>299567</v>
      </c>
    </row>
    <row r="37" spans="1:16" ht="28.5">
      <c r="A37" s="24"/>
      <c r="B37" s="31" t="s">
        <v>85</v>
      </c>
      <c r="C37" s="13" t="s">
        <v>32</v>
      </c>
      <c r="D37" s="25" t="s">
        <v>65</v>
      </c>
      <c r="E37" s="78">
        <f t="shared" si="0"/>
        <v>1660000</v>
      </c>
      <c r="F37" s="107">
        <v>96</v>
      </c>
      <c r="G37" s="108">
        <f t="shared" si="1"/>
        <v>0</v>
      </c>
      <c r="H37" s="112"/>
      <c r="I37" s="112"/>
      <c r="J37" s="112"/>
      <c r="K37" s="112"/>
      <c r="L37" s="110"/>
      <c r="M37" s="111"/>
      <c r="N37" s="109"/>
      <c r="O37" s="97"/>
      <c r="P37" s="84">
        <v>1659904</v>
      </c>
    </row>
    <row r="38" spans="1:16" ht="28.5">
      <c r="A38" s="24"/>
      <c r="B38" s="31" t="s">
        <v>86</v>
      </c>
      <c r="C38" s="13" t="s">
        <v>32</v>
      </c>
      <c r="D38" s="25" t="s">
        <v>31</v>
      </c>
      <c r="E38" s="78">
        <f t="shared" si="0"/>
        <v>300000</v>
      </c>
      <c r="F38" s="107"/>
      <c r="G38" s="108">
        <f t="shared" si="1"/>
        <v>0</v>
      </c>
      <c r="H38" s="112"/>
      <c r="I38" s="112"/>
      <c r="J38" s="112"/>
      <c r="K38" s="112"/>
      <c r="L38" s="110"/>
      <c r="M38" s="111"/>
      <c r="N38" s="109"/>
      <c r="O38" s="97">
        <v>300000</v>
      </c>
      <c r="P38" s="84"/>
    </row>
    <row r="39" spans="1:16" ht="28.5">
      <c r="A39" s="24"/>
      <c r="B39" s="31" t="s">
        <v>87</v>
      </c>
      <c r="C39" s="13" t="s">
        <v>32</v>
      </c>
      <c r="D39" s="25">
        <v>2006</v>
      </c>
      <c r="E39" s="78">
        <f t="shared" si="0"/>
        <v>70000</v>
      </c>
      <c r="F39" s="107"/>
      <c r="G39" s="108">
        <f t="shared" si="1"/>
        <v>0</v>
      </c>
      <c r="H39" s="112"/>
      <c r="I39" s="112"/>
      <c r="J39" s="112"/>
      <c r="K39" s="112"/>
      <c r="L39" s="110"/>
      <c r="M39" s="111">
        <v>70000</v>
      </c>
      <c r="N39" s="109"/>
      <c r="O39" s="97"/>
      <c r="P39" s="84"/>
    </row>
    <row r="40" spans="1:16" ht="28.5">
      <c r="A40" s="24"/>
      <c r="B40" s="46" t="s">
        <v>88</v>
      </c>
      <c r="C40" s="13" t="s">
        <v>32</v>
      </c>
      <c r="D40" s="53" t="s">
        <v>67</v>
      </c>
      <c r="E40" s="78">
        <f t="shared" si="0"/>
        <v>1440000</v>
      </c>
      <c r="F40" s="107"/>
      <c r="G40" s="108">
        <f t="shared" si="1"/>
        <v>0</v>
      </c>
      <c r="H40" s="112"/>
      <c r="I40" s="112"/>
      <c r="J40" s="112"/>
      <c r="K40" s="112"/>
      <c r="L40" s="110"/>
      <c r="M40" s="111"/>
      <c r="N40" s="109"/>
      <c r="O40" s="97"/>
      <c r="P40" s="84">
        <v>1440000</v>
      </c>
    </row>
    <row r="41" spans="1:16" ht="57">
      <c r="A41" s="24"/>
      <c r="B41" s="46" t="s">
        <v>89</v>
      </c>
      <c r="C41" s="46" t="s">
        <v>32</v>
      </c>
      <c r="D41" s="53" t="s">
        <v>68</v>
      </c>
      <c r="E41" s="78">
        <f t="shared" si="0"/>
        <v>2500000</v>
      </c>
      <c r="F41" s="118"/>
      <c r="G41" s="108">
        <f t="shared" si="1"/>
        <v>950000</v>
      </c>
      <c r="H41" s="119">
        <v>950000</v>
      </c>
      <c r="I41" s="119"/>
      <c r="J41" s="119"/>
      <c r="K41" s="119"/>
      <c r="L41" s="120"/>
      <c r="M41" s="121">
        <v>550000</v>
      </c>
      <c r="N41" s="122"/>
      <c r="O41" s="93">
        <v>1000000</v>
      </c>
      <c r="P41" s="148"/>
    </row>
    <row r="42" spans="1:16" ht="42.75">
      <c r="A42" s="24"/>
      <c r="B42" s="46" t="s">
        <v>90</v>
      </c>
      <c r="C42" s="46" t="s">
        <v>32</v>
      </c>
      <c r="D42" s="53">
        <v>2005</v>
      </c>
      <c r="E42" s="78">
        <f t="shared" si="0"/>
        <v>140000</v>
      </c>
      <c r="F42" s="118"/>
      <c r="G42" s="108">
        <f t="shared" si="1"/>
        <v>140000</v>
      </c>
      <c r="H42" s="119">
        <v>140000</v>
      </c>
      <c r="I42" s="119"/>
      <c r="J42" s="119"/>
      <c r="K42" s="119"/>
      <c r="L42" s="120"/>
      <c r="M42" s="121"/>
      <c r="N42" s="122"/>
      <c r="O42" s="93"/>
      <c r="P42" s="148"/>
    </row>
    <row r="43" spans="1:16" ht="42.75">
      <c r="A43" s="24"/>
      <c r="B43" s="46" t="s">
        <v>91</v>
      </c>
      <c r="C43" s="46" t="s">
        <v>32</v>
      </c>
      <c r="D43" s="53">
        <v>2005</v>
      </c>
      <c r="E43" s="78">
        <f t="shared" si="0"/>
        <v>60000</v>
      </c>
      <c r="F43" s="118"/>
      <c r="G43" s="108">
        <f t="shared" si="1"/>
        <v>60000</v>
      </c>
      <c r="H43" s="119">
        <v>60000</v>
      </c>
      <c r="I43" s="119"/>
      <c r="J43" s="119"/>
      <c r="K43" s="119"/>
      <c r="L43" s="120"/>
      <c r="M43" s="121"/>
      <c r="N43" s="122"/>
      <c r="O43" s="93"/>
      <c r="P43" s="148"/>
    </row>
    <row r="44" spans="1:16" ht="28.5">
      <c r="A44" s="24"/>
      <c r="B44" s="46" t="s">
        <v>95</v>
      </c>
      <c r="C44" s="46" t="s">
        <v>32</v>
      </c>
      <c r="D44" s="53">
        <v>2005</v>
      </c>
      <c r="E44" s="78">
        <f t="shared" si="0"/>
        <v>600000</v>
      </c>
      <c r="F44" s="118"/>
      <c r="G44" s="108">
        <f t="shared" si="1"/>
        <v>600000</v>
      </c>
      <c r="H44" s="119">
        <v>600000</v>
      </c>
      <c r="I44" s="119"/>
      <c r="J44" s="119"/>
      <c r="K44" s="119"/>
      <c r="L44" s="120"/>
      <c r="M44" s="121"/>
      <c r="N44" s="122"/>
      <c r="O44" s="93"/>
      <c r="P44" s="148"/>
    </row>
    <row r="45" spans="1:16" ht="28.5">
      <c r="A45" s="24"/>
      <c r="B45" s="46" t="s">
        <v>92</v>
      </c>
      <c r="C45" s="46" t="s">
        <v>32</v>
      </c>
      <c r="D45" s="53">
        <v>2005</v>
      </c>
      <c r="E45" s="78">
        <f t="shared" si="0"/>
        <v>25000</v>
      </c>
      <c r="F45" s="118"/>
      <c r="G45" s="108">
        <f t="shared" si="1"/>
        <v>25000</v>
      </c>
      <c r="H45" s="119">
        <v>25000</v>
      </c>
      <c r="I45" s="119"/>
      <c r="J45" s="119"/>
      <c r="K45" s="119"/>
      <c r="L45" s="120"/>
      <c r="M45" s="121"/>
      <c r="N45" s="122"/>
      <c r="O45" s="93"/>
      <c r="P45" s="148"/>
    </row>
    <row r="46" spans="1:16" ht="28.5">
      <c r="A46" s="24"/>
      <c r="B46" s="46" t="s">
        <v>99</v>
      </c>
      <c r="C46" s="46" t="s">
        <v>32</v>
      </c>
      <c r="D46" s="53">
        <v>2005</v>
      </c>
      <c r="E46" s="78">
        <f t="shared" si="0"/>
        <v>200000</v>
      </c>
      <c r="F46" s="118"/>
      <c r="G46" s="108">
        <f t="shared" si="1"/>
        <v>200000</v>
      </c>
      <c r="H46" s="119">
        <v>200000</v>
      </c>
      <c r="I46" s="119"/>
      <c r="J46" s="119"/>
      <c r="K46" s="119"/>
      <c r="L46" s="120"/>
      <c r="M46" s="121"/>
      <c r="N46" s="122"/>
      <c r="O46" s="93"/>
      <c r="P46" s="148"/>
    </row>
    <row r="47" spans="1:16" ht="28.5">
      <c r="A47" s="24"/>
      <c r="B47" s="46" t="s">
        <v>128</v>
      </c>
      <c r="C47" s="46" t="s">
        <v>32</v>
      </c>
      <c r="D47" s="53">
        <v>2005</v>
      </c>
      <c r="E47" s="78">
        <f t="shared" si="0"/>
        <v>50000</v>
      </c>
      <c r="F47" s="118"/>
      <c r="G47" s="108">
        <f t="shared" si="1"/>
        <v>50000</v>
      </c>
      <c r="H47" s="119">
        <v>50000</v>
      </c>
      <c r="I47" s="119"/>
      <c r="J47" s="119"/>
      <c r="K47" s="119"/>
      <c r="L47" s="120"/>
      <c r="M47" s="121"/>
      <c r="N47" s="122"/>
      <c r="O47" s="93"/>
      <c r="P47" s="148"/>
    </row>
    <row r="48" spans="1:16" ht="43.5" thickBot="1">
      <c r="A48" s="24"/>
      <c r="B48" s="46" t="s">
        <v>93</v>
      </c>
      <c r="C48" s="46" t="s">
        <v>32</v>
      </c>
      <c r="D48" s="53">
        <v>2005</v>
      </c>
      <c r="E48" s="78">
        <f t="shared" si="0"/>
        <v>25000</v>
      </c>
      <c r="F48" s="118"/>
      <c r="G48" s="108">
        <f t="shared" si="1"/>
        <v>25000</v>
      </c>
      <c r="H48" s="119">
        <v>25000</v>
      </c>
      <c r="I48" s="119"/>
      <c r="J48" s="119"/>
      <c r="K48" s="119"/>
      <c r="L48" s="120"/>
      <c r="M48" s="121"/>
      <c r="N48" s="122"/>
      <c r="O48" s="93"/>
      <c r="P48" s="148"/>
    </row>
    <row r="49" spans="1:16" ht="27" customHeight="1" thickBot="1">
      <c r="A49" s="166" t="s">
        <v>13</v>
      </c>
      <c r="B49" s="169"/>
      <c r="C49" s="51"/>
      <c r="D49" s="52"/>
      <c r="E49" s="94">
        <f t="shared" si="0"/>
        <v>36334391</v>
      </c>
      <c r="F49" s="124">
        <f>SUM(F19:F48)</f>
        <v>1983708</v>
      </c>
      <c r="G49" s="125">
        <f t="shared" si="1"/>
        <v>14041819</v>
      </c>
      <c r="H49" s="126">
        <f>SUM(H19:H48)</f>
        <v>4878920</v>
      </c>
      <c r="I49" s="126">
        <f>SUM(I19:I48)</f>
        <v>0</v>
      </c>
      <c r="J49" s="126"/>
      <c r="K49" s="126">
        <f aca="true" t="shared" si="3" ref="K49:P49">SUM(K19:K48)</f>
        <v>0</v>
      </c>
      <c r="L49" s="127">
        <f t="shared" si="3"/>
        <v>9162899</v>
      </c>
      <c r="M49" s="128">
        <f t="shared" si="3"/>
        <v>2950000</v>
      </c>
      <c r="N49" s="126">
        <f t="shared" si="3"/>
        <v>4700000</v>
      </c>
      <c r="O49" s="126">
        <f t="shared" si="3"/>
        <v>7195000</v>
      </c>
      <c r="P49" s="126">
        <f t="shared" si="3"/>
        <v>5463864</v>
      </c>
    </row>
    <row r="50" spans="1:16" ht="30" thickBot="1">
      <c r="A50" s="30">
        <v>70005</v>
      </c>
      <c r="B50" s="16" t="s">
        <v>24</v>
      </c>
      <c r="C50" s="11" t="s">
        <v>32</v>
      </c>
      <c r="D50" s="57">
        <v>2005</v>
      </c>
      <c r="E50" s="87">
        <f t="shared" si="0"/>
        <v>1000000</v>
      </c>
      <c r="F50" s="129"/>
      <c r="G50" s="130">
        <f t="shared" si="1"/>
        <v>1000000</v>
      </c>
      <c r="H50" s="131">
        <v>1000000</v>
      </c>
      <c r="I50" s="131"/>
      <c r="J50" s="131"/>
      <c r="K50" s="131"/>
      <c r="L50" s="132"/>
      <c r="M50" s="133"/>
      <c r="N50" s="134"/>
      <c r="O50" s="134"/>
      <c r="P50" s="56"/>
    </row>
    <row r="51" spans="1:16" ht="28.5" customHeight="1" thickBot="1">
      <c r="A51" s="170" t="s">
        <v>14</v>
      </c>
      <c r="B51" s="171"/>
      <c r="C51" s="58"/>
      <c r="D51" s="52"/>
      <c r="E51" s="94">
        <f t="shared" si="0"/>
        <v>1000000</v>
      </c>
      <c r="F51" s="124"/>
      <c r="G51" s="125">
        <f t="shared" si="1"/>
        <v>1000000</v>
      </c>
      <c r="H51" s="126">
        <f>SUM(H50)</f>
        <v>1000000</v>
      </c>
      <c r="I51" s="126"/>
      <c r="J51" s="126"/>
      <c r="K51" s="126">
        <f>SUM(K50)</f>
        <v>0</v>
      </c>
      <c r="L51" s="127"/>
      <c r="M51" s="128"/>
      <c r="N51" s="126"/>
      <c r="O51" s="126"/>
      <c r="P51" s="51"/>
    </row>
    <row r="52" spans="1:16" ht="115.5" thickBot="1">
      <c r="A52" s="30">
        <v>70001</v>
      </c>
      <c r="B52" s="33" t="s">
        <v>71</v>
      </c>
      <c r="C52" s="11" t="s">
        <v>32</v>
      </c>
      <c r="D52" s="150">
        <v>2005</v>
      </c>
      <c r="E52" s="151">
        <v>250000</v>
      </c>
      <c r="F52" s="152"/>
      <c r="G52" s="153">
        <v>250000</v>
      </c>
      <c r="H52" s="154">
        <v>250000</v>
      </c>
      <c r="I52" s="154"/>
      <c r="J52" s="154"/>
      <c r="K52" s="155"/>
      <c r="L52" s="159"/>
      <c r="M52" s="160"/>
      <c r="N52" s="155"/>
      <c r="O52" s="155"/>
      <c r="P52" s="161"/>
    </row>
    <row r="53" spans="1:16" ht="72.75" thickBot="1">
      <c r="A53" s="30"/>
      <c r="B53" s="158" t="s">
        <v>70</v>
      </c>
      <c r="C53" s="149" t="s">
        <v>32</v>
      </c>
      <c r="D53" s="150">
        <v>2005</v>
      </c>
      <c r="E53" s="151">
        <f t="shared" si="0"/>
        <v>300000</v>
      </c>
      <c r="F53" s="152"/>
      <c r="G53" s="153">
        <f t="shared" si="1"/>
        <v>300000</v>
      </c>
      <c r="H53" s="154">
        <v>300000</v>
      </c>
      <c r="I53" s="162">
        <v>300000</v>
      </c>
      <c r="J53" s="155"/>
      <c r="K53" s="155"/>
      <c r="L53" s="159"/>
      <c r="M53" s="160"/>
      <c r="N53" s="155"/>
      <c r="O53" s="155"/>
      <c r="P53" s="161"/>
    </row>
    <row r="54" spans="1:16" ht="27" customHeight="1" thickBot="1">
      <c r="A54" s="166" t="s">
        <v>64</v>
      </c>
      <c r="B54" s="167"/>
      <c r="C54" s="156"/>
      <c r="D54" s="157"/>
      <c r="E54" s="94">
        <f t="shared" si="0"/>
        <v>550000</v>
      </c>
      <c r="F54" s="124"/>
      <c r="G54" s="125">
        <f t="shared" si="1"/>
        <v>550000</v>
      </c>
      <c r="H54" s="126">
        <f>SUM(H52:H53)</f>
        <v>550000</v>
      </c>
      <c r="I54" s="126">
        <f>SUM(I53)</f>
        <v>300000</v>
      </c>
      <c r="J54" s="126"/>
      <c r="K54" s="126"/>
      <c r="L54" s="127"/>
      <c r="M54" s="128"/>
      <c r="N54" s="126"/>
      <c r="O54" s="126"/>
      <c r="P54" s="51"/>
    </row>
    <row r="55" spans="1:16" ht="30" thickBot="1">
      <c r="A55" s="30">
        <v>70095</v>
      </c>
      <c r="B55" s="16" t="s">
        <v>108</v>
      </c>
      <c r="C55" s="11" t="s">
        <v>32</v>
      </c>
      <c r="D55" s="57" t="s">
        <v>41</v>
      </c>
      <c r="E55" s="87">
        <f t="shared" si="0"/>
        <v>270840</v>
      </c>
      <c r="F55" s="129">
        <v>120840</v>
      </c>
      <c r="G55" s="130">
        <f t="shared" si="1"/>
        <v>150000</v>
      </c>
      <c r="H55" s="131">
        <v>150000</v>
      </c>
      <c r="I55" s="131"/>
      <c r="J55" s="131"/>
      <c r="K55" s="131">
        <v>0</v>
      </c>
      <c r="L55" s="137"/>
      <c r="M55" s="138"/>
      <c r="N55" s="131"/>
      <c r="O55" s="134"/>
      <c r="P55" s="56"/>
    </row>
    <row r="56" spans="1:18" ht="27.75" customHeight="1" thickBot="1">
      <c r="A56" s="172" t="s">
        <v>15</v>
      </c>
      <c r="B56" s="173"/>
      <c r="C56" s="51"/>
      <c r="D56" s="52"/>
      <c r="E56" s="94">
        <f t="shared" si="0"/>
        <v>270840</v>
      </c>
      <c r="F56" s="124">
        <f>SUM(F55:F55)</f>
        <v>120840</v>
      </c>
      <c r="G56" s="125">
        <f t="shared" si="1"/>
        <v>150000</v>
      </c>
      <c r="H56" s="126">
        <f>SUM(H55)</f>
        <v>150000</v>
      </c>
      <c r="I56" s="126"/>
      <c r="J56" s="126"/>
      <c r="K56" s="126">
        <f>SUM(K55:K55)</f>
        <v>0</v>
      </c>
      <c r="L56" s="127"/>
      <c r="M56" s="128"/>
      <c r="N56" s="126"/>
      <c r="O56" s="126"/>
      <c r="P56" s="51"/>
      <c r="Q56" s="43"/>
      <c r="R56" s="44"/>
    </row>
    <row r="57" spans="1:16" ht="28.5">
      <c r="A57" s="30">
        <v>75023</v>
      </c>
      <c r="B57" s="16" t="s">
        <v>7</v>
      </c>
      <c r="C57" s="37" t="s">
        <v>32</v>
      </c>
      <c r="D57" s="38">
        <v>2005</v>
      </c>
      <c r="E57" s="135">
        <f t="shared" si="0"/>
        <v>20000</v>
      </c>
      <c r="F57" s="101"/>
      <c r="G57" s="136">
        <f t="shared" si="1"/>
        <v>20000</v>
      </c>
      <c r="H57" s="106">
        <v>20000</v>
      </c>
      <c r="I57" s="106"/>
      <c r="J57" s="106"/>
      <c r="K57" s="106"/>
      <c r="L57" s="104"/>
      <c r="M57" s="105"/>
      <c r="N57" s="106"/>
      <c r="O57" s="106"/>
      <c r="P57" s="14"/>
    </row>
    <row r="58" spans="1:16" ht="43.5" thickBot="1">
      <c r="A58" s="30"/>
      <c r="B58" s="32" t="s">
        <v>48</v>
      </c>
      <c r="C58" s="46" t="s">
        <v>32</v>
      </c>
      <c r="D58" s="53" t="s">
        <v>28</v>
      </c>
      <c r="E58" s="87">
        <f t="shared" si="0"/>
        <v>548713</v>
      </c>
      <c r="F58" s="118">
        <v>234995</v>
      </c>
      <c r="G58" s="123">
        <f t="shared" si="1"/>
        <v>313718</v>
      </c>
      <c r="H58" s="122">
        <v>65210</v>
      </c>
      <c r="I58" s="122"/>
      <c r="J58" s="122"/>
      <c r="K58" s="122">
        <v>248508</v>
      </c>
      <c r="L58" s="120"/>
      <c r="M58" s="121"/>
      <c r="N58" s="122"/>
      <c r="O58" s="122"/>
      <c r="P58" s="9"/>
    </row>
    <row r="59" spans="1:16" ht="24" customHeight="1" thickBot="1">
      <c r="A59" s="166" t="s">
        <v>16</v>
      </c>
      <c r="B59" s="167"/>
      <c r="C59" s="51"/>
      <c r="D59" s="52"/>
      <c r="E59" s="94">
        <f t="shared" si="0"/>
        <v>568713</v>
      </c>
      <c r="F59" s="124">
        <f>SUM(F58)</f>
        <v>234995</v>
      </c>
      <c r="G59" s="125">
        <f t="shared" si="1"/>
        <v>333718</v>
      </c>
      <c r="H59" s="126">
        <f>SUM(H57:H58)</f>
        <v>85210</v>
      </c>
      <c r="I59" s="126">
        <f>SUM(I57:I58)</f>
        <v>0</v>
      </c>
      <c r="J59" s="126">
        <f>SUM(J57:J58)</f>
        <v>0</v>
      </c>
      <c r="K59" s="126">
        <f>SUM(K57:K58)</f>
        <v>248508</v>
      </c>
      <c r="L59" s="127">
        <f>SUM(L58)</f>
        <v>0</v>
      </c>
      <c r="M59" s="128">
        <f>SUM(M57:M58)</f>
        <v>0</v>
      </c>
      <c r="N59" s="126">
        <f>SUM(N57:N58)</f>
        <v>0</v>
      </c>
      <c r="O59" s="126">
        <f>SUM(O57:O58)</f>
        <v>0</v>
      </c>
      <c r="P59" s="51">
        <f>SUM(P57:P58)</f>
        <v>0</v>
      </c>
    </row>
    <row r="60" spans="1:16" ht="44.25" thickBot="1">
      <c r="A60" s="34"/>
      <c r="B60" s="11" t="s">
        <v>42</v>
      </c>
      <c r="C60" s="11" t="s">
        <v>32</v>
      </c>
      <c r="D60" s="57" t="s">
        <v>41</v>
      </c>
      <c r="E60" s="139">
        <f t="shared" si="0"/>
        <v>400000</v>
      </c>
      <c r="F60" s="129"/>
      <c r="G60" s="130">
        <f>H60+J60+K60+L60</f>
        <v>400000</v>
      </c>
      <c r="H60" s="131">
        <v>120000</v>
      </c>
      <c r="I60" s="131"/>
      <c r="J60" s="131">
        <v>150000</v>
      </c>
      <c r="K60" s="131">
        <v>130000</v>
      </c>
      <c r="L60" s="137"/>
      <c r="M60" s="138"/>
      <c r="N60" s="131"/>
      <c r="O60" s="134"/>
      <c r="P60" s="56"/>
    </row>
    <row r="61" spans="1:16" ht="22.5" customHeight="1" thickBot="1">
      <c r="A61" s="166" t="s">
        <v>44</v>
      </c>
      <c r="B61" s="167"/>
      <c r="C61" s="51"/>
      <c r="D61" s="52"/>
      <c r="E61" s="94">
        <f t="shared" si="0"/>
        <v>400000</v>
      </c>
      <c r="F61" s="124"/>
      <c r="G61" s="125">
        <f>H61+J61+K61+L61</f>
        <v>400000</v>
      </c>
      <c r="H61" s="126">
        <f>SUM(H60)</f>
        <v>120000</v>
      </c>
      <c r="I61" s="126">
        <f>SUM(I60)</f>
        <v>0</v>
      </c>
      <c r="J61" s="126">
        <f>SUM(J60)</f>
        <v>150000</v>
      </c>
      <c r="K61" s="126">
        <f>SUM(K60)</f>
        <v>130000</v>
      </c>
      <c r="L61" s="126">
        <f>SUM(L60)</f>
        <v>0</v>
      </c>
      <c r="M61" s="128"/>
      <c r="N61" s="126"/>
      <c r="O61" s="126"/>
      <c r="P61" s="51"/>
    </row>
    <row r="62" spans="1:16" ht="42.75">
      <c r="A62" s="30"/>
      <c r="B62" s="27" t="s">
        <v>105</v>
      </c>
      <c r="C62" s="13" t="s">
        <v>32</v>
      </c>
      <c r="D62" s="25" t="s">
        <v>127</v>
      </c>
      <c r="E62" s="78">
        <f t="shared" si="0"/>
        <v>1768174</v>
      </c>
      <c r="F62" s="107">
        <v>41605</v>
      </c>
      <c r="G62" s="140">
        <f t="shared" si="1"/>
        <v>185664</v>
      </c>
      <c r="H62" s="109">
        <v>27850</v>
      </c>
      <c r="I62" s="109"/>
      <c r="J62" s="109">
        <v>18566</v>
      </c>
      <c r="K62" s="109"/>
      <c r="L62" s="110">
        <v>139248</v>
      </c>
      <c r="M62" s="111">
        <v>231136</v>
      </c>
      <c r="N62" s="109">
        <v>1309769</v>
      </c>
      <c r="O62" s="109"/>
      <c r="P62" s="28"/>
    </row>
    <row r="63" spans="1:16" ht="42.75">
      <c r="A63" s="30"/>
      <c r="B63" s="27" t="s">
        <v>106</v>
      </c>
      <c r="C63" s="13" t="s">
        <v>32</v>
      </c>
      <c r="D63" s="25" t="s">
        <v>41</v>
      </c>
      <c r="E63" s="78">
        <f t="shared" si="0"/>
        <v>245018</v>
      </c>
      <c r="F63" s="107">
        <v>36897</v>
      </c>
      <c r="G63" s="140">
        <f t="shared" si="1"/>
        <v>208121</v>
      </c>
      <c r="H63" s="109">
        <v>208121</v>
      </c>
      <c r="I63" s="109"/>
      <c r="J63" s="109"/>
      <c r="K63" s="109"/>
      <c r="L63" s="110"/>
      <c r="M63" s="111"/>
      <c r="N63" s="109"/>
      <c r="O63" s="109"/>
      <c r="P63" s="28"/>
    </row>
    <row r="64" spans="1:16" ht="28.5">
      <c r="A64" s="30"/>
      <c r="B64" s="29" t="s">
        <v>29</v>
      </c>
      <c r="C64" s="13" t="s">
        <v>32</v>
      </c>
      <c r="D64" s="25">
        <v>2005</v>
      </c>
      <c r="E64" s="78">
        <f t="shared" si="0"/>
        <v>50000</v>
      </c>
      <c r="F64" s="107"/>
      <c r="G64" s="108">
        <f t="shared" si="1"/>
        <v>50000</v>
      </c>
      <c r="H64" s="109">
        <v>50000</v>
      </c>
      <c r="I64" s="109"/>
      <c r="J64" s="109"/>
      <c r="K64" s="109"/>
      <c r="L64" s="110"/>
      <c r="M64" s="111"/>
      <c r="N64" s="109"/>
      <c r="O64" s="109"/>
      <c r="P64" s="28"/>
    </row>
    <row r="65" spans="1:16" ht="29.25" thickBot="1">
      <c r="A65" s="30"/>
      <c r="B65" s="61" t="s">
        <v>107</v>
      </c>
      <c r="C65" s="46" t="s">
        <v>32</v>
      </c>
      <c r="D65" s="53">
        <v>2005</v>
      </c>
      <c r="E65" s="87">
        <f t="shared" si="0"/>
        <v>13650</v>
      </c>
      <c r="F65" s="118"/>
      <c r="G65" s="141">
        <f t="shared" si="1"/>
        <v>13650</v>
      </c>
      <c r="H65" s="122">
        <v>13650</v>
      </c>
      <c r="I65" s="122"/>
      <c r="J65" s="122"/>
      <c r="K65" s="122"/>
      <c r="L65" s="120"/>
      <c r="M65" s="121"/>
      <c r="N65" s="122"/>
      <c r="O65" s="122"/>
      <c r="P65" s="9"/>
    </row>
    <row r="66" spans="1:16" ht="24.75" customHeight="1" thickBot="1">
      <c r="A66" s="166" t="s">
        <v>17</v>
      </c>
      <c r="B66" s="167"/>
      <c r="C66" s="51"/>
      <c r="D66" s="51"/>
      <c r="E66" s="94">
        <f t="shared" si="0"/>
        <v>767073</v>
      </c>
      <c r="F66" s="124">
        <f>SUM(F62:F65)</f>
        <v>78502</v>
      </c>
      <c r="G66" s="125">
        <f t="shared" si="1"/>
        <v>457435</v>
      </c>
      <c r="H66" s="126">
        <f aca="true" t="shared" si="4" ref="H66:M66">SUM(H62:H65)</f>
        <v>299621</v>
      </c>
      <c r="I66" s="126">
        <f t="shared" si="4"/>
        <v>0</v>
      </c>
      <c r="J66" s="126">
        <f t="shared" si="4"/>
        <v>18566</v>
      </c>
      <c r="K66" s="126">
        <f t="shared" si="4"/>
        <v>0</v>
      </c>
      <c r="L66" s="127">
        <f t="shared" si="4"/>
        <v>139248</v>
      </c>
      <c r="M66" s="128">
        <f t="shared" si="4"/>
        <v>231136</v>
      </c>
      <c r="N66" s="126"/>
      <c r="O66" s="126">
        <f>SUM(O62:O65)</f>
        <v>0</v>
      </c>
      <c r="P66" s="51">
        <f>SUM(P62:P65)</f>
        <v>0</v>
      </c>
    </row>
    <row r="67" spans="1:16" ht="30" thickBot="1">
      <c r="A67" s="34"/>
      <c r="B67" s="77" t="s">
        <v>50</v>
      </c>
      <c r="C67" s="46" t="s">
        <v>32</v>
      </c>
      <c r="D67" s="53">
        <v>2005</v>
      </c>
      <c r="E67" s="139">
        <f t="shared" si="0"/>
        <v>6000</v>
      </c>
      <c r="F67" s="129"/>
      <c r="G67" s="142">
        <f t="shared" si="1"/>
        <v>6000</v>
      </c>
      <c r="H67" s="131">
        <v>6000</v>
      </c>
      <c r="I67" s="134"/>
      <c r="J67" s="134"/>
      <c r="K67" s="134"/>
      <c r="L67" s="132"/>
      <c r="M67" s="133"/>
      <c r="N67" s="134"/>
      <c r="O67" s="134"/>
      <c r="P67" s="56"/>
    </row>
    <row r="68" spans="1:16" ht="19.5" customHeight="1" thickBot="1">
      <c r="A68" s="166" t="s">
        <v>49</v>
      </c>
      <c r="B68" s="167"/>
      <c r="C68" s="51"/>
      <c r="D68" s="51"/>
      <c r="E68" s="94">
        <f t="shared" si="0"/>
        <v>6000</v>
      </c>
      <c r="F68" s="124"/>
      <c r="G68" s="125">
        <f t="shared" si="1"/>
        <v>6000</v>
      </c>
      <c r="H68" s="126">
        <f>SUM(H67)</f>
        <v>6000</v>
      </c>
      <c r="I68" s="126"/>
      <c r="J68" s="126"/>
      <c r="K68" s="126"/>
      <c r="L68" s="127"/>
      <c r="M68" s="128"/>
      <c r="N68" s="126"/>
      <c r="O68" s="126"/>
      <c r="P68" s="51"/>
    </row>
    <row r="69" spans="1:16" ht="44.25" thickBot="1">
      <c r="A69" s="34"/>
      <c r="B69" s="27" t="s">
        <v>109</v>
      </c>
      <c r="C69" s="46" t="s">
        <v>32</v>
      </c>
      <c r="D69" s="53">
        <v>2005</v>
      </c>
      <c r="E69" s="139">
        <f t="shared" si="0"/>
        <v>137000</v>
      </c>
      <c r="F69" s="129"/>
      <c r="G69" s="142">
        <f t="shared" si="1"/>
        <v>137000</v>
      </c>
      <c r="H69" s="131">
        <v>37000</v>
      </c>
      <c r="I69" s="134"/>
      <c r="J69" s="134"/>
      <c r="K69" s="131">
        <v>100000</v>
      </c>
      <c r="L69" s="132"/>
      <c r="M69" s="133"/>
      <c r="N69" s="134"/>
      <c r="O69" s="134"/>
      <c r="P69" s="56"/>
    </row>
    <row r="70" spans="1:16" ht="22.5" customHeight="1" thickBot="1">
      <c r="A70" s="166" t="s">
        <v>58</v>
      </c>
      <c r="B70" s="167"/>
      <c r="C70" s="51"/>
      <c r="D70" s="51"/>
      <c r="E70" s="94">
        <f t="shared" si="0"/>
        <v>137000</v>
      </c>
      <c r="F70" s="124"/>
      <c r="G70" s="125">
        <f t="shared" si="1"/>
        <v>137000</v>
      </c>
      <c r="H70" s="126">
        <f>SUM(H69)</f>
        <v>37000</v>
      </c>
      <c r="I70" s="126"/>
      <c r="J70" s="126"/>
      <c r="K70" s="126">
        <f>SUM(K69)</f>
        <v>100000</v>
      </c>
      <c r="L70" s="127"/>
      <c r="M70" s="128"/>
      <c r="N70" s="126"/>
      <c r="O70" s="126"/>
      <c r="P70" s="51"/>
    </row>
    <row r="71" spans="1:16" ht="42.75">
      <c r="A71" s="35"/>
      <c r="B71" s="13" t="s">
        <v>110</v>
      </c>
      <c r="C71" s="13" t="s">
        <v>32</v>
      </c>
      <c r="D71" s="25" t="s">
        <v>31</v>
      </c>
      <c r="E71" s="78">
        <f t="shared" si="0"/>
        <v>1498789</v>
      </c>
      <c r="F71" s="107">
        <v>18289</v>
      </c>
      <c r="G71" s="140">
        <f t="shared" si="1"/>
        <v>0</v>
      </c>
      <c r="H71" s="109"/>
      <c r="I71" s="109"/>
      <c r="J71" s="109"/>
      <c r="K71" s="109"/>
      <c r="L71" s="110"/>
      <c r="M71" s="111"/>
      <c r="N71" s="109"/>
      <c r="O71" s="109">
        <v>1480500</v>
      </c>
      <c r="P71" s="28"/>
    </row>
    <row r="72" spans="1:16" ht="28.5">
      <c r="A72" s="35"/>
      <c r="B72" s="13" t="s">
        <v>111</v>
      </c>
      <c r="C72" s="13" t="s">
        <v>32</v>
      </c>
      <c r="D72" s="25" t="s">
        <v>28</v>
      </c>
      <c r="E72" s="78">
        <f t="shared" si="0"/>
        <v>5478070</v>
      </c>
      <c r="F72" s="107">
        <v>139602</v>
      </c>
      <c r="G72" s="108">
        <f t="shared" si="1"/>
        <v>5338468</v>
      </c>
      <c r="H72" s="109">
        <v>777756</v>
      </c>
      <c r="I72" s="109">
        <v>211741</v>
      </c>
      <c r="J72" s="109">
        <v>180000</v>
      </c>
      <c r="K72" s="109">
        <v>1094518</v>
      </c>
      <c r="L72" s="110">
        <v>3286194</v>
      </c>
      <c r="M72" s="111"/>
      <c r="N72" s="109"/>
      <c r="O72" s="109"/>
      <c r="P72" s="28"/>
    </row>
    <row r="73" spans="1:16" ht="42.75">
      <c r="A73" s="35"/>
      <c r="B73" s="13" t="s">
        <v>112</v>
      </c>
      <c r="C73" s="13" t="s">
        <v>32</v>
      </c>
      <c r="D73" s="25" t="s">
        <v>30</v>
      </c>
      <c r="E73" s="78">
        <f t="shared" si="0"/>
        <v>1261700</v>
      </c>
      <c r="F73" s="107">
        <v>40564</v>
      </c>
      <c r="G73" s="108">
        <f t="shared" si="1"/>
        <v>12269</v>
      </c>
      <c r="H73" s="109">
        <v>12269</v>
      </c>
      <c r="I73" s="109"/>
      <c r="J73" s="109"/>
      <c r="K73" s="109"/>
      <c r="L73" s="110"/>
      <c r="M73" s="111">
        <v>287867</v>
      </c>
      <c r="N73" s="109">
        <v>921000</v>
      </c>
      <c r="O73" s="109"/>
      <c r="P73" s="28"/>
    </row>
    <row r="74" spans="1:16" ht="71.25">
      <c r="A74" s="35"/>
      <c r="B74" s="13" t="s">
        <v>113</v>
      </c>
      <c r="C74" s="13" t="s">
        <v>32</v>
      </c>
      <c r="D74" s="25" t="s">
        <v>30</v>
      </c>
      <c r="E74" s="78">
        <f t="shared" si="0"/>
        <v>3201043</v>
      </c>
      <c r="F74" s="107">
        <v>66293</v>
      </c>
      <c r="G74" s="108">
        <f t="shared" si="1"/>
        <v>22975</v>
      </c>
      <c r="H74" s="109">
        <v>22975</v>
      </c>
      <c r="I74" s="109"/>
      <c r="J74" s="109"/>
      <c r="K74" s="109"/>
      <c r="L74" s="110"/>
      <c r="M74" s="111">
        <v>899775</v>
      </c>
      <c r="N74" s="109">
        <v>2212000</v>
      </c>
      <c r="O74" s="109"/>
      <c r="P74" s="28"/>
    </row>
    <row r="75" spans="1:16" ht="114">
      <c r="A75" s="35"/>
      <c r="B75" s="13" t="s">
        <v>114</v>
      </c>
      <c r="C75" s="13" t="s">
        <v>32</v>
      </c>
      <c r="D75" s="25" t="s">
        <v>65</v>
      </c>
      <c r="E75" s="78">
        <f t="shared" si="0"/>
        <v>1886369</v>
      </c>
      <c r="F75" s="107">
        <v>20252</v>
      </c>
      <c r="G75" s="108">
        <f t="shared" si="1"/>
        <v>0</v>
      </c>
      <c r="H75" s="109"/>
      <c r="I75" s="109"/>
      <c r="J75" s="109"/>
      <c r="K75" s="109"/>
      <c r="L75" s="110"/>
      <c r="M75" s="111"/>
      <c r="N75" s="109"/>
      <c r="O75" s="109"/>
      <c r="P75" s="28">
        <v>1866117</v>
      </c>
    </row>
    <row r="76" spans="1:16" ht="57">
      <c r="A76" s="35"/>
      <c r="B76" s="13" t="s">
        <v>115</v>
      </c>
      <c r="C76" s="13" t="s">
        <v>32</v>
      </c>
      <c r="D76" s="25" t="s">
        <v>31</v>
      </c>
      <c r="E76" s="78">
        <f t="shared" si="0"/>
        <v>976502</v>
      </c>
      <c r="F76" s="107">
        <v>14340</v>
      </c>
      <c r="G76" s="108">
        <f t="shared" si="1"/>
        <v>0</v>
      </c>
      <c r="H76" s="109"/>
      <c r="I76" s="109"/>
      <c r="J76" s="109"/>
      <c r="K76" s="109"/>
      <c r="L76" s="110"/>
      <c r="M76" s="111"/>
      <c r="N76" s="109"/>
      <c r="O76" s="109">
        <v>962162</v>
      </c>
      <c r="P76" s="28"/>
    </row>
    <row r="77" spans="1:16" ht="71.25">
      <c r="A77" s="35"/>
      <c r="B77" s="13" t="s">
        <v>116</v>
      </c>
      <c r="C77" s="13" t="s">
        <v>32</v>
      </c>
      <c r="D77" s="25" t="s">
        <v>30</v>
      </c>
      <c r="E77" s="78">
        <f t="shared" si="0"/>
        <v>2152633</v>
      </c>
      <c r="F77" s="107">
        <v>75784</v>
      </c>
      <c r="G77" s="108">
        <f t="shared" si="1"/>
        <v>0</v>
      </c>
      <c r="H77" s="109"/>
      <c r="I77" s="109"/>
      <c r="J77" s="109"/>
      <c r="K77" s="109"/>
      <c r="L77" s="110"/>
      <c r="M77" s="111">
        <v>561849</v>
      </c>
      <c r="N77" s="109">
        <v>1515000</v>
      </c>
      <c r="O77" s="109"/>
      <c r="P77" s="28"/>
    </row>
    <row r="78" spans="1:16" ht="57">
      <c r="A78" s="35"/>
      <c r="B78" s="13" t="s">
        <v>117</v>
      </c>
      <c r="C78" s="13" t="s">
        <v>32</v>
      </c>
      <c r="D78" s="25" t="s">
        <v>30</v>
      </c>
      <c r="E78" s="78">
        <f t="shared" si="0"/>
        <v>2125940</v>
      </c>
      <c r="F78" s="107">
        <v>144269</v>
      </c>
      <c r="G78" s="108">
        <f t="shared" si="1"/>
        <v>0</v>
      </c>
      <c r="H78" s="109"/>
      <c r="I78" s="109"/>
      <c r="J78" s="109"/>
      <c r="K78" s="109"/>
      <c r="L78" s="110"/>
      <c r="M78" s="111">
        <v>316671</v>
      </c>
      <c r="N78" s="109">
        <v>1665000</v>
      </c>
      <c r="O78" s="109"/>
      <c r="P78" s="28"/>
    </row>
    <row r="79" spans="1:16" ht="42.75">
      <c r="A79" s="35"/>
      <c r="B79" s="13" t="s">
        <v>118</v>
      </c>
      <c r="C79" s="13" t="s">
        <v>32</v>
      </c>
      <c r="D79" s="25">
        <v>2006</v>
      </c>
      <c r="E79" s="78">
        <f t="shared" si="0"/>
        <v>35000</v>
      </c>
      <c r="F79" s="107"/>
      <c r="G79" s="108">
        <f t="shared" si="1"/>
        <v>0</v>
      </c>
      <c r="H79" s="109"/>
      <c r="I79" s="109"/>
      <c r="J79" s="109"/>
      <c r="K79" s="109"/>
      <c r="L79" s="110"/>
      <c r="M79" s="111">
        <v>35000</v>
      </c>
      <c r="N79" s="109"/>
      <c r="O79" s="109"/>
      <c r="P79" s="28"/>
    </row>
    <row r="80" spans="1:16" ht="42.75">
      <c r="A80" s="35"/>
      <c r="B80" s="13" t="s">
        <v>119</v>
      </c>
      <c r="C80" s="13" t="s">
        <v>32</v>
      </c>
      <c r="D80" s="25">
        <v>2006</v>
      </c>
      <c r="E80" s="78">
        <f t="shared" si="0"/>
        <v>25000</v>
      </c>
      <c r="F80" s="107"/>
      <c r="G80" s="108">
        <f t="shared" si="1"/>
        <v>0</v>
      </c>
      <c r="H80" s="109"/>
      <c r="I80" s="109"/>
      <c r="J80" s="109"/>
      <c r="K80" s="109"/>
      <c r="L80" s="110"/>
      <c r="M80" s="111">
        <v>25000</v>
      </c>
      <c r="N80" s="109"/>
      <c r="O80" s="109"/>
      <c r="P80" s="28"/>
    </row>
    <row r="81" spans="1:16" ht="57">
      <c r="A81" s="35"/>
      <c r="B81" s="13" t="s">
        <v>120</v>
      </c>
      <c r="C81" s="13" t="s">
        <v>32</v>
      </c>
      <c r="D81" s="25">
        <v>2006</v>
      </c>
      <c r="E81" s="78">
        <f t="shared" si="0"/>
        <v>75000</v>
      </c>
      <c r="F81" s="107"/>
      <c r="G81" s="108">
        <f t="shared" si="1"/>
        <v>0</v>
      </c>
      <c r="H81" s="109"/>
      <c r="I81" s="109"/>
      <c r="J81" s="109"/>
      <c r="K81" s="109"/>
      <c r="L81" s="110"/>
      <c r="M81" s="111">
        <v>75000</v>
      </c>
      <c r="N81" s="109"/>
      <c r="O81" s="109"/>
      <c r="P81" s="28"/>
    </row>
    <row r="82" spans="1:16" ht="29.25" thickBot="1">
      <c r="A82" s="35"/>
      <c r="B82" s="46" t="s">
        <v>121</v>
      </c>
      <c r="C82" s="46" t="s">
        <v>32</v>
      </c>
      <c r="D82" s="53" t="s">
        <v>69</v>
      </c>
      <c r="E82" s="87">
        <f t="shared" si="0"/>
        <v>2200000</v>
      </c>
      <c r="F82" s="118">
        <v>8763</v>
      </c>
      <c r="G82" s="123">
        <f t="shared" si="1"/>
        <v>0</v>
      </c>
      <c r="H82" s="122"/>
      <c r="I82" s="122"/>
      <c r="J82" s="122"/>
      <c r="K82" s="122"/>
      <c r="L82" s="120"/>
      <c r="M82" s="121">
        <v>120000</v>
      </c>
      <c r="N82" s="122"/>
      <c r="O82" s="122">
        <v>2071237</v>
      </c>
      <c r="P82" s="9">
        <v>0</v>
      </c>
    </row>
    <row r="83" spans="1:16" ht="24.75" customHeight="1" thickBot="1">
      <c r="A83" s="168" t="s">
        <v>18</v>
      </c>
      <c r="B83" s="167"/>
      <c r="C83" s="58"/>
      <c r="D83" s="51"/>
      <c r="E83" s="94">
        <f t="shared" si="0"/>
        <v>20916046</v>
      </c>
      <c r="F83" s="124">
        <f>SUM(F71:F82)</f>
        <v>528156</v>
      </c>
      <c r="G83" s="125">
        <f t="shared" si="1"/>
        <v>5373712</v>
      </c>
      <c r="H83" s="126">
        <f>SUM(H71:H82)</f>
        <v>813000</v>
      </c>
      <c r="I83" s="126">
        <f>SUM(I71:I82)</f>
        <v>211741</v>
      </c>
      <c r="J83" s="126">
        <f aca="true" t="shared" si="5" ref="J83:P83">SUM(J71:J82)</f>
        <v>180000</v>
      </c>
      <c r="K83" s="126">
        <f t="shared" si="5"/>
        <v>1094518</v>
      </c>
      <c r="L83" s="127">
        <f t="shared" si="5"/>
        <v>3286194</v>
      </c>
      <c r="M83" s="128">
        <f t="shared" si="5"/>
        <v>2321162</v>
      </c>
      <c r="N83" s="126">
        <f t="shared" si="5"/>
        <v>6313000</v>
      </c>
      <c r="O83" s="126">
        <f t="shared" si="5"/>
        <v>4513899</v>
      </c>
      <c r="P83" s="51">
        <f t="shared" si="5"/>
        <v>1866117</v>
      </c>
    </row>
    <row r="84" spans="1:16" ht="28.5">
      <c r="A84" s="30">
        <v>90002</v>
      </c>
      <c r="B84" s="16" t="s">
        <v>102</v>
      </c>
      <c r="C84" s="37" t="s">
        <v>32</v>
      </c>
      <c r="D84" s="38" t="s">
        <v>46</v>
      </c>
      <c r="E84" s="78">
        <f t="shared" si="0"/>
        <v>1311123</v>
      </c>
      <c r="F84" s="101">
        <v>998123</v>
      </c>
      <c r="G84" s="140">
        <f t="shared" si="1"/>
        <v>313000</v>
      </c>
      <c r="H84" s="106">
        <v>31300</v>
      </c>
      <c r="I84" s="106"/>
      <c r="J84" s="106"/>
      <c r="K84" s="106">
        <v>281700</v>
      </c>
      <c r="L84" s="104">
        <v>0</v>
      </c>
      <c r="M84" s="105"/>
      <c r="N84" s="106"/>
      <c r="O84" s="106"/>
      <c r="P84" s="14">
        <v>0</v>
      </c>
    </row>
    <row r="85" spans="1:16" ht="42.75">
      <c r="A85" s="30"/>
      <c r="B85" s="16" t="s">
        <v>101</v>
      </c>
      <c r="C85" s="13"/>
      <c r="D85" s="25" t="s">
        <v>30</v>
      </c>
      <c r="E85" s="78">
        <f t="shared" si="0"/>
        <v>9247420</v>
      </c>
      <c r="F85" s="107">
        <v>48788</v>
      </c>
      <c r="G85" s="108">
        <v>4139084</v>
      </c>
      <c r="H85" s="109">
        <v>1134357</v>
      </c>
      <c r="I85" s="109"/>
      <c r="J85" s="109"/>
      <c r="K85" s="109"/>
      <c r="L85" s="110">
        <v>3000000</v>
      </c>
      <c r="M85" s="111">
        <v>759548</v>
      </c>
      <c r="N85" s="109">
        <v>4300000</v>
      </c>
      <c r="O85" s="109"/>
      <c r="P85" s="28"/>
    </row>
    <row r="86" spans="1:16" ht="57.75" thickBot="1">
      <c r="A86" s="30"/>
      <c r="B86" s="32" t="s">
        <v>34</v>
      </c>
      <c r="C86" s="46" t="s">
        <v>32</v>
      </c>
      <c r="D86" s="53" t="s">
        <v>37</v>
      </c>
      <c r="E86" s="87">
        <f t="shared" si="0"/>
        <v>67906</v>
      </c>
      <c r="F86" s="118">
        <v>27906</v>
      </c>
      <c r="G86" s="123">
        <f t="shared" si="1"/>
        <v>0</v>
      </c>
      <c r="H86" s="122"/>
      <c r="I86" s="122"/>
      <c r="J86" s="122"/>
      <c r="K86" s="122"/>
      <c r="L86" s="120"/>
      <c r="M86" s="121"/>
      <c r="N86" s="122"/>
      <c r="O86" s="122">
        <v>40000</v>
      </c>
      <c r="P86" s="9"/>
    </row>
    <row r="87" spans="1:16" ht="24" customHeight="1" thickBot="1">
      <c r="A87" s="168" t="s">
        <v>19</v>
      </c>
      <c r="B87" s="167"/>
      <c r="C87" s="58"/>
      <c r="D87" s="52"/>
      <c r="E87" s="94">
        <f t="shared" si="0"/>
        <v>10621722</v>
      </c>
      <c r="F87" s="124">
        <f>SUM(F84:F86)</f>
        <v>1074817</v>
      </c>
      <c r="G87" s="125">
        <f t="shared" si="1"/>
        <v>4447357</v>
      </c>
      <c r="H87" s="126">
        <f aca="true" t="shared" si="6" ref="H87:P87">H84+H86+H85</f>
        <v>1165657</v>
      </c>
      <c r="I87" s="126"/>
      <c r="J87" s="126">
        <f>SUM(J85:J86)</f>
        <v>0</v>
      </c>
      <c r="K87" s="126">
        <f t="shared" si="6"/>
        <v>281700</v>
      </c>
      <c r="L87" s="127">
        <f t="shared" si="6"/>
        <v>3000000</v>
      </c>
      <c r="M87" s="128">
        <f t="shared" si="6"/>
        <v>759548</v>
      </c>
      <c r="N87" s="126">
        <f t="shared" si="6"/>
        <v>4300000</v>
      </c>
      <c r="O87" s="126">
        <f t="shared" si="6"/>
        <v>40000</v>
      </c>
      <c r="P87" s="51">
        <f t="shared" si="6"/>
        <v>0</v>
      </c>
    </row>
    <row r="88" spans="1:16" ht="43.5" thickBot="1">
      <c r="A88" s="30">
        <v>90015</v>
      </c>
      <c r="B88" s="33" t="s">
        <v>22</v>
      </c>
      <c r="C88" s="11" t="s">
        <v>32</v>
      </c>
      <c r="D88" s="57">
        <v>2005</v>
      </c>
      <c r="E88" s="87">
        <f t="shared" si="0"/>
        <v>200000</v>
      </c>
      <c r="F88" s="129">
        <v>0</v>
      </c>
      <c r="G88" s="130">
        <f t="shared" si="1"/>
        <v>200000</v>
      </c>
      <c r="H88" s="131">
        <v>200000</v>
      </c>
      <c r="I88" s="131"/>
      <c r="J88" s="131"/>
      <c r="K88" s="131"/>
      <c r="L88" s="137"/>
      <c r="M88" s="138"/>
      <c r="N88" s="131"/>
      <c r="O88" s="131"/>
      <c r="P88" s="30"/>
    </row>
    <row r="89" spans="1:16" ht="27" customHeight="1" thickBot="1">
      <c r="A89" s="168" t="s">
        <v>20</v>
      </c>
      <c r="B89" s="167"/>
      <c r="C89" s="58"/>
      <c r="D89" s="52"/>
      <c r="E89" s="94">
        <f t="shared" si="0"/>
        <v>200000</v>
      </c>
      <c r="F89" s="124">
        <f>F88</f>
        <v>0</v>
      </c>
      <c r="G89" s="125">
        <f t="shared" si="1"/>
        <v>200000</v>
      </c>
      <c r="H89" s="126">
        <f>H88</f>
        <v>200000</v>
      </c>
      <c r="I89" s="126"/>
      <c r="J89" s="126"/>
      <c r="K89" s="126"/>
      <c r="L89" s="127"/>
      <c r="M89" s="128"/>
      <c r="N89" s="126"/>
      <c r="O89" s="143"/>
      <c r="P89" s="62"/>
    </row>
    <row r="90" spans="1:16" ht="28.5">
      <c r="A90" s="30">
        <v>90095</v>
      </c>
      <c r="B90" s="16" t="s">
        <v>100</v>
      </c>
      <c r="C90" s="37" t="s">
        <v>32</v>
      </c>
      <c r="D90" s="38" t="s">
        <v>59</v>
      </c>
      <c r="E90" s="78">
        <f aca="true" t="shared" si="7" ref="E90:E99">F90+G90+M90+N90+O90+P90</f>
        <v>537190</v>
      </c>
      <c r="F90" s="101">
        <v>37380</v>
      </c>
      <c r="G90" s="140">
        <f t="shared" si="1"/>
        <v>150000</v>
      </c>
      <c r="H90" s="106">
        <v>150000</v>
      </c>
      <c r="I90" s="106"/>
      <c r="J90" s="106"/>
      <c r="K90" s="106"/>
      <c r="L90" s="144"/>
      <c r="M90" s="105">
        <v>150000</v>
      </c>
      <c r="N90" s="106"/>
      <c r="O90" s="106">
        <v>199810</v>
      </c>
      <c r="P90" s="14"/>
    </row>
    <row r="91" spans="1:16" ht="42.75">
      <c r="A91" s="30"/>
      <c r="B91" s="32" t="s">
        <v>23</v>
      </c>
      <c r="C91" s="13" t="s">
        <v>32</v>
      </c>
      <c r="D91" s="25" t="s">
        <v>45</v>
      </c>
      <c r="E91" s="78">
        <f t="shared" si="7"/>
        <v>300086</v>
      </c>
      <c r="F91" s="107">
        <v>86</v>
      </c>
      <c r="G91" s="108">
        <f t="shared" si="1"/>
        <v>0</v>
      </c>
      <c r="H91" s="109">
        <v>0</v>
      </c>
      <c r="I91" s="109"/>
      <c r="J91" s="109"/>
      <c r="K91" s="109"/>
      <c r="L91" s="110">
        <v>0</v>
      </c>
      <c r="M91" s="111">
        <v>100000</v>
      </c>
      <c r="N91" s="109">
        <v>200000</v>
      </c>
      <c r="O91" s="109">
        <v>0</v>
      </c>
      <c r="P91" s="28"/>
    </row>
    <row r="92" spans="1:16" ht="57">
      <c r="A92" s="30"/>
      <c r="B92" s="31" t="s">
        <v>98</v>
      </c>
      <c r="C92" s="13" t="s">
        <v>32</v>
      </c>
      <c r="D92" s="25">
        <v>2005</v>
      </c>
      <c r="E92" s="78">
        <f t="shared" si="7"/>
        <v>545000</v>
      </c>
      <c r="F92" s="107"/>
      <c r="G92" s="108">
        <f t="shared" si="1"/>
        <v>545000</v>
      </c>
      <c r="H92" s="109">
        <v>545000</v>
      </c>
      <c r="I92" s="109"/>
      <c r="J92" s="109"/>
      <c r="K92" s="109"/>
      <c r="L92" s="110"/>
      <c r="M92" s="111"/>
      <c r="N92" s="109"/>
      <c r="O92" s="109"/>
      <c r="P92" s="28"/>
    </row>
    <row r="93" spans="1:16" ht="42.75">
      <c r="A93" s="30"/>
      <c r="B93" s="32" t="s">
        <v>122</v>
      </c>
      <c r="C93" s="13" t="s">
        <v>32</v>
      </c>
      <c r="D93" s="25" t="s">
        <v>45</v>
      </c>
      <c r="E93" s="78">
        <f t="shared" si="7"/>
        <v>350000</v>
      </c>
      <c r="F93" s="107"/>
      <c r="G93" s="108">
        <f aca="true" t="shared" si="8" ref="G93:G99">H93+J93+K93+L93</f>
        <v>0</v>
      </c>
      <c r="H93" s="109"/>
      <c r="I93" s="109"/>
      <c r="J93" s="109"/>
      <c r="K93" s="109"/>
      <c r="L93" s="110"/>
      <c r="M93" s="111">
        <v>350000</v>
      </c>
      <c r="N93" s="109"/>
      <c r="O93" s="109"/>
      <c r="P93" s="28"/>
    </row>
    <row r="94" spans="1:16" ht="85.5">
      <c r="A94" s="30"/>
      <c r="B94" s="32" t="s">
        <v>125</v>
      </c>
      <c r="C94" s="13" t="s">
        <v>32</v>
      </c>
      <c r="D94" s="53">
        <v>2005</v>
      </c>
      <c r="E94" s="78">
        <f t="shared" si="7"/>
        <v>50000</v>
      </c>
      <c r="F94" s="118"/>
      <c r="G94" s="108">
        <f t="shared" si="8"/>
        <v>50000</v>
      </c>
      <c r="H94" s="122">
        <v>50000</v>
      </c>
      <c r="I94" s="122"/>
      <c r="J94" s="122"/>
      <c r="K94" s="122"/>
      <c r="L94" s="120"/>
      <c r="M94" s="121"/>
      <c r="N94" s="122"/>
      <c r="O94" s="122"/>
      <c r="P94" s="9"/>
    </row>
    <row r="95" spans="1:16" ht="43.5" thickBot="1">
      <c r="A95" s="30"/>
      <c r="B95" s="32" t="s">
        <v>126</v>
      </c>
      <c r="C95" s="46" t="s">
        <v>32</v>
      </c>
      <c r="D95" s="9">
        <v>2005</v>
      </c>
      <c r="E95" s="87">
        <f t="shared" si="7"/>
        <v>25000</v>
      </c>
      <c r="F95" s="118"/>
      <c r="G95" s="123">
        <f t="shared" si="8"/>
        <v>25000</v>
      </c>
      <c r="H95" s="122">
        <v>25000</v>
      </c>
      <c r="I95" s="122"/>
      <c r="J95" s="122"/>
      <c r="K95" s="122"/>
      <c r="L95" s="120"/>
      <c r="M95" s="121"/>
      <c r="N95" s="122"/>
      <c r="O95" s="122"/>
      <c r="P95" s="9"/>
    </row>
    <row r="96" spans="1:16" ht="22.5" customHeight="1" thickBot="1">
      <c r="A96" s="166" t="s">
        <v>21</v>
      </c>
      <c r="B96" s="169"/>
      <c r="C96" s="51"/>
      <c r="D96" s="60"/>
      <c r="E96" s="94">
        <f t="shared" si="7"/>
        <v>1807276</v>
      </c>
      <c r="F96" s="145">
        <f>SUM(F90:F95)</f>
        <v>37466</v>
      </c>
      <c r="G96" s="125">
        <f t="shared" si="8"/>
        <v>770000</v>
      </c>
      <c r="H96" s="126">
        <f aca="true" t="shared" si="9" ref="H96:P96">SUM(H90:H95)</f>
        <v>770000</v>
      </c>
      <c r="I96" s="126">
        <f t="shared" si="9"/>
        <v>0</v>
      </c>
      <c r="J96" s="126">
        <f t="shared" si="9"/>
        <v>0</v>
      </c>
      <c r="K96" s="126">
        <f t="shared" si="9"/>
        <v>0</v>
      </c>
      <c r="L96" s="127">
        <f t="shared" si="9"/>
        <v>0</v>
      </c>
      <c r="M96" s="128">
        <f t="shared" si="9"/>
        <v>600000</v>
      </c>
      <c r="N96" s="126">
        <f t="shared" si="9"/>
        <v>200000</v>
      </c>
      <c r="O96" s="126">
        <f t="shared" si="9"/>
        <v>199810</v>
      </c>
      <c r="P96" s="51">
        <f t="shared" si="9"/>
        <v>0</v>
      </c>
    </row>
    <row r="97" spans="1:16" ht="35.25" customHeight="1" thickBot="1">
      <c r="A97" s="34"/>
      <c r="B97" s="37" t="s">
        <v>60</v>
      </c>
      <c r="C97" s="37" t="s">
        <v>32</v>
      </c>
      <c r="D97" s="57" t="s">
        <v>41</v>
      </c>
      <c r="E97" s="87">
        <f t="shared" si="7"/>
        <v>10000</v>
      </c>
      <c r="F97" s="129"/>
      <c r="G97" s="130">
        <f>H97+J97+K97+L97</f>
        <v>10000</v>
      </c>
      <c r="H97" s="131">
        <v>10000</v>
      </c>
      <c r="I97" s="131"/>
      <c r="J97" s="134"/>
      <c r="K97" s="131"/>
      <c r="L97" s="137"/>
      <c r="M97" s="138"/>
      <c r="N97" s="131"/>
      <c r="O97" s="133"/>
      <c r="P97" s="56"/>
    </row>
    <row r="98" spans="1:16" ht="22.5" customHeight="1" thickBot="1">
      <c r="A98" s="172" t="s">
        <v>61</v>
      </c>
      <c r="B98" s="165"/>
      <c r="C98" s="42"/>
      <c r="D98" s="52"/>
      <c r="E98" s="94">
        <f t="shared" si="7"/>
        <v>10000</v>
      </c>
      <c r="F98" s="124">
        <f>SUM(F97)</f>
        <v>0</v>
      </c>
      <c r="G98" s="125">
        <f>H98+J98+K98+L98</f>
        <v>10000</v>
      </c>
      <c r="H98" s="126">
        <f>SUM(H97)</f>
        <v>10000</v>
      </c>
      <c r="I98" s="126">
        <f>SUM(I97)</f>
        <v>0</v>
      </c>
      <c r="J98" s="126">
        <f>SUM(J97)</f>
        <v>0</v>
      </c>
      <c r="K98" s="126"/>
      <c r="L98" s="127"/>
      <c r="M98" s="128"/>
      <c r="N98" s="126"/>
      <c r="O98" s="126"/>
      <c r="P98" s="51"/>
    </row>
    <row r="99" spans="1:20" ht="32.25" customHeight="1" thickBot="1">
      <c r="A99" s="174" t="s">
        <v>8</v>
      </c>
      <c r="B99" s="164"/>
      <c r="C99" s="63"/>
      <c r="D99" s="64"/>
      <c r="E99" s="146">
        <f t="shared" si="7"/>
        <v>74786061</v>
      </c>
      <c r="F99" s="100">
        <f>F18+F49+F51+F56+F59+F66+F83+F87+F89+F96+F98</f>
        <v>4070644</v>
      </c>
      <c r="G99" s="147">
        <f t="shared" si="8"/>
        <v>27877041</v>
      </c>
      <c r="H99" s="99">
        <f>H18+H49+H51+H54+H56+H59+H61+H66+H83+H87+H89+H96+H98+J89+H68+H70</f>
        <v>10085408</v>
      </c>
      <c r="I99" s="99">
        <f>I18+I49+I51+I54+I56+I59+I61+I66+I83+I87+I89+I96+I98+K89+I68+I70</f>
        <v>511741</v>
      </c>
      <c r="J99" s="99">
        <f aca="true" t="shared" si="10" ref="J99:P99">J18+J49+J51+J56+J59+J61+J66+J83+J87+J89+J96+J98+L89+J68+J70</f>
        <v>348566</v>
      </c>
      <c r="K99" s="99">
        <f t="shared" si="10"/>
        <v>1854726</v>
      </c>
      <c r="L99" s="99">
        <f t="shared" si="10"/>
        <v>15588341</v>
      </c>
      <c r="M99" s="99">
        <f t="shared" si="10"/>
        <v>7166686</v>
      </c>
      <c r="N99" s="99">
        <f t="shared" si="10"/>
        <v>16393000</v>
      </c>
      <c r="O99" s="99">
        <f t="shared" si="10"/>
        <v>11948709</v>
      </c>
      <c r="P99" s="99">
        <f t="shared" si="10"/>
        <v>7329981</v>
      </c>
      <c r="Q99" s="4"/>
      <c r="R99" s="4"/>
      <c r="S99" s="4"/>
      <c r="T99" s="4"/>
    </row>
    <row r="100" spans="1:16" ht="12.75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5"/>
      <c r="O100" s="5"/>
      <c r="P100" s="6"/>
    </row>
    <row r="101" spans="1:16" ht="12.75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5"/>
      <c r="O101" s="5"/>
      <c r="P101" s="6"/>
    </row>
    <row r="102" spans="1:16" ht="21.75" customHeight="1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74"/>
      <c r="N102" s="75"/>
      <c r="O102" s="75"/>
      <c r="P102" s="6"/>
    </row>
    <row r="103" spans="1:16" ht="1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74" t="s">
        <v>51</v>
      </c>
      <c r="N103" s="75"/>
      <c r="O103" s="5"/>
      <c r="P103" s="6"/>
    </row>
    <row r="104" spans="1:16" ht="14.25" customHeight="1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5"/>
      <c r="O104" s="5"/>
      <c r="P104" s="6"/>
    </row>
    <row r="105" spans="1:16" ht="18" customHeigh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74"/>
      <c r="N105" s="75"/>
      <c r="O105" s="5"/>
      <c r="P105" s="6"/>
    </row>
    <row r="106" spans="1:16" ht="15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74" t="s">
        <v>94</v>
      </c>
      <c r="N106" s="75"/>
      <c r="O106" s="5"/>
      <c r="P106" s="6"/>
    </row>
    <row r="107" spans="1:16" ht="12.75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5"/>
      <c r="O107" s="5"/>
      <c r="P107" s="6"/>
    </row>
    <row r="108" spans="1:16" ht="12.75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5"/>
      <c r="O108" s="5"/>
      <c r="P108" s="6"/>
    </row>
  </sheetData>
  <mergeCells count="26">
    <mergeCell ref="A7:P7"/>
    <mergeCell ref="D11:D13"/>
    <mergeCell ref="C10:C13"/>
    <mergeCell ref="F10:P10"/>
    <mergeCell ref="G11:L11"/>
    <mergeCell ref="F11:F13"/>
    <mergeCell ref="E11:E13"/>
    <mergeCell ref="M11:N11"/>
    <mergeCell ref="H12:I12"/>
    <mergeCell ref="J12:L12"/>
    <mergeCell ref="A99:B99"/>
    <mergeCell ref="A59:B59"/>
    <mergeCell ref="A66:B66"/>
    <mergeCell ref="A83:B83"/>
    <mergeCell ref="A87:B87"/>
    <mergeCell ref="A98:B98"/>
    <mergeCell ref="A18:B18"/>
    <mergeCell ref="A89:B89"/>
    <mergeCell ref="A96:B96"/>
    <mergeCell ref="A49:B49"/>
    <mergeCell ref="A51:B51"/>
    <mergeCell ref="A56:B56"/>
    <mergeCell ref="A61:B61"/>
    <mergeCell ref="A68:B68"/>
    <mergeCell ref="A70:B70"/>
    <mergeCell ref="A54:B54"/>
  </mergeCells>
  <printOptions horizontalCentered="1"/>
  <pageMargins left="0" right="0" top="0.3937007874015748" bottom="0.3937007874015748" header="0.11811023622047245" footer="0.1968503937007874"/>
  <pageSetup fitToHeight="4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Anna Osowiecka</cp:lastModifiedBy>
  <cp:lastPrinted>2005-03-07T09:15:38Z</cp:lastPrinted>
  <dcterms:created xsi:type="dcterms:W3CDTF">2000-11-14T08:39:01Z</dcterms:created>
  <dcterms:modified xsi:type="dcterms:W3CDTF">2005-03-07T09:15:54Z</dcterms:modified>
  <cp:category/>
  <cp:version/>
  <cp:contentType/>
  <cp:contentStatus/>
</cp:coreProperties>
</file>